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4"/>
  </bookViews>
  <sheets>
    <sheet name="AR" sheetId="1" r:id="rId1"/>
    <sheet name="Mienie komunalne" sheetId="2" r:id="rId2"/>
    <sheet name="Elektronika" sheetId="3" r:id="rId3"/>
    <sheet name="Zabezpieczenia" sheetId="4" r:id="rId4"/>
    <sheet name="Pojazdy" sheetId="5" r:id="rId5"/>
  </sheets>
  <calcPr calcId="145621"/>
</workbook>
</file>

<file path=xl/calcChain.xml><?xml version="1.0" encoding="utf-8"?>
<calcChain xmlns="http://schemas.openxmlformats.org/spreadsheetml/2006/main">
  <c r="C91" i="1" l="1"/>
  <c r="D151" i="3"/>
  <c r="D18" i="3"/>
  <c r="D16" i="3"/>
  <c r="D119" i="3"/>
  <c r="D91" i="3" l="1"/>
  <c r="C132" i="1"/>
  <c r="C79" i="1"/>
  <c r="C110" i="1" l="1"/>
  <c r="C107" i="1"/>
  <c r="D83" i="3"/>
  <c r="D82" i="3"/>
  <c r="D71" i="3" l="1"/>
  <c r="D73" i="3"/>
  <c r="D137" i="3"/>
  <c r="C87" i="1" l="1"/>
  <c r="D27" i="3" l="1"/>
  <c r="D23" i="3"/>
  <c r="C92" i="1" l="1"/>
  <c r="D72" i="3"/>
  <c r="D68" i="3"/>
  <c r="D84" i="1" l="1"/>
  <c r="C28" i="1" l="1"/>
  <c r="C29" i="1"/>
  <c r="C73" i="1" l="1"/>
  <c r="D46" i="3"/>
  <c r="C154" i="1"/>
  <c r="D64" i="3"/>
  <c r="D59" i="3"/>
  <c r="C41" i="1"/>
</calcChain>
</file>

<file path=xl/sharedStrings.xml><?xml version="1.0" encoding="utf-8"?>
<sst xmlns="http://schemas.openxmlformats.org/spreadsheetml/2006/main" count="1716" uniqueCount="613">
  <si>
    <t>1.</t>
  </si>
  <si>
    <t>Urząd Miasta</t>
  </si>
  <si>
    <t>Materiał</t>
  </si>
  <si>
    <t>Lp.</t>
  </si>
  <si>
    <t>Przedmiot ubezpieczenia</t>
  </si>
  <si>
    <t>Suma ubezpieczenia</t>
  </si>
  <si>
    <t>Rok budowy budynku</t>
  </si>
  <si>
    <t>Ścian</t>
  </si>
  <si>
    <t>Stropów</t>
  </si>
  <si>
    <t>Stropodachu</t>
  </si>
  <si>
    <t>Pokrycie dachu</t>
  </si>
  <si>
    <t>Budynek Urzędu Miejskiego - pl. Zamkowy 15</t>
  </si>
  <si>
    <t>1960 odbudowa</t>
  </si>
  <si>
    <t>cegła</t>
  </si>
  <si>
    <t>Kleina</t>
  </si>
  <si>
    <t>drewno</t>
  </si>
  <si>
    <t>ceramiczne</t>
  </si>
  <si>
    <t>2.</t>
  </si>
  <si>
    <t>koniec XIX w</t>
  </si>
  <si>
    <t>Drewno</t>
  </si>
  <si>
    <t>nad piwnicą ceglany odcinkowy na balach stalowych</t>
  </si>
  <si>
    <t>Papa</t>
  </si>
  <si>
    <t>karpiówka</t>
  </si>
  <si>
    <t>3.</t>
  </si>
  <si>
    <t>Ratusz - ul. Rynek 1</t>
  </si>
  <si>
    <t>1353 z późń przebudowami</t>
  </si>
  <si>
    <t>b.d.</t>
  </si>
  <si>
    <t>4.</t>
  </si>
  <si>
    <t>ul. Lipowa 26 – budynek mieszkalny i budynki gospodarcze - Udział Gminy wynosi 1/3</t>
  </si>
  <si>
    <t>b.d</t>
  </si>
  <si>
    <t>5.</t>
  </si>
  <si>
    <t>dachówka</t>
  </si>
  <si>
    <t>6.</t>
  </si>
  <si>
    <t>żelbetowy</t>
  </si>
  <si>
    <t>7.</t>
  </si>
  <si>
    <t>8.</t>
  </si>
  <si>
    <t>9.</t>
  </si>
  <si>
    <t>ul. 1 Maja 33 A - Dwa budynki (pawilony)*</t>
  </si>
  <si>
    <t>2009 modernizacja</t>
  </si>
  <si>
    <t>papa</t>
  </si>
  <si>
    <t>10.</t>
  </si>
  <si>
    <t>Przedszkole (ŻAK) przy ul. Żołnierzy Armii Krajowej 9</t>
  </si>
  <si>
    <t>2005 modernizacja</t>
  </si>
  <si>
    <t>murowane</t>
  </si>
  <si>
    <t>żelbet</t>
  </si>
  <si>
    <t>płaski</t>
  </si>
  <si>
    <t>11.</t>
  </si>
  <si>
    <t>12.</t>
  </si>
  <si>
    <t>Budynek basenu wraz z wyposażeniem  - „Termy Jakuba”, ul. 1 Maja 33a, 55-200 Oława</t>
  </si>
  <si>
    <t>Zgodnie ze specyfikacją obiektu – do wglądu na stronie wykonawcy</t>
  </si>
  <si>
    <t>http://solid.abmsolid.com.pl/~olawa/projekt%20wykonawczy/</t>
  </si>
  <si>
    <t>13.</t>
  </si>
  <si>
    <t>Wyposażenie i urządzenia - Ratusz</t>
  </si>
  <si>
    <t>n.d.</t>
  </si>
  <si>
    <t>14.</t>
  </si>
  <si>
    <t>Wyposażenie i urządzenia - Urząd Miasta</t>
  </si>
  <si>
    <t>Miejski Ośrodek Pomocy Społecznej</t>
  </si>
  <si>
    <t>Wyposażenie i urządzenia</t>
  </si>
  <si>
    <t>Powiatowa i Miejska Biblioteka Publiczna</t>
  </si>
  <si>
    <t>Zbiory muzealne</t>
  </si>
  <si>
    <t>Ośrodek Kultury</t>
  </si>
  <si>
    <t>Budynek Ośrodka, Oława ul. 11 listopada 27</t>
  </si>
  <si>
    <t>1945 - 1983 rozbudowa</t>
  </si>
  <si>
    <t>żelbeton</t>
  </si>
  <si>
    <t>części dachu wentylowane i niewentylowane</t>
  </si>
  <si>
    <t>Budynek WC</t>
  </si>
  <si>
    <t>Garaż</t>
  </si>
  <si>
    <t>Oławskie Centrum Kultury Fizycznej</t>
  </si>
  <si>
    <t>Budynek siłowni*</t>
  </si>
  <si>
    <t>1936, modernizacja 2010</t>
  </si>
  <si>
    <t>cegła + pustak</t>
  </si>
  <si>
    <t>deski + papa</t>
  </si>
  <si>
    <t>Budynek łącznik</t>
  </si>
  <si>
    <t>modernizacja 2010</t>
  </si>
  <si>
    <t>pustak + regipsy</t>
  </si>
  <si>
    <t>regipsy + blacha</t>
  </si>
  <si>
    <t>blacha + styropian</t>
  </si>
  <si>
    <t>Budynek dużej hali*</t>
  </si>
  <si>
    <t>płyty betonowe / wielka płyta</t>
  </si>
  <si>
    <t>konstrukcja metalowa</t>
  </si>
  <si>
    <t>Budynek kotłowni*</t>
  </si>
  <si>
    <t>pustak</t>
  </si>
  <si>
    <t>beton</t>
  </si>
  <si>
    <t>płyty betonowe + styropian</t>
  </si>
  <si>
    <t>Widownia stadion póln-zach</t>
  </si>
  <si>
    <t>widownia betonowa + plastikowe krzesła</t>
  </si>
  <si>
    <t>Widownia stadion pd-wsch</t>
  </si>
  <si>
    <t>Zespół Obsługi Szkół i Placówek Oświatowo-Wychowawczych w Oławie</t>
  </si>
  <si>
    <t>Gimnazjum nr 1 im. Polskich Olimpijczyków w Oławie</t>
  </si>
  <si>
    <t>Budynek szkolny, ul. Sportowa 6</t>
  </si>
  <si>
    <t>konstrukcja betonowa</t>
  </si>
  <si>
    <t>Łącznik i sala gimnastyczna ul. Sportowa 6</t>
  </si>
  <si>
    <t>Gimnazjum nr 2 im. Orląt Lwowskich w Oławie</t>
  </si>
  <si>
    <t>Budynek szkoły, ul. Lwowska 3</t>
  </si>
  <si>
    <t>1984-1988</t>
  </si>
  <si>
    <t>cegła, beton supporex</t>
  </si>
  <si>
    <t>-</t>
  </si>
  <si>
    <t>Sala Gimnastyczna i łącznik ul. Lwowska 3</t>
  </si>
  <si>
    <t>blacha</t>
  </si>
  <si>
    <t>Szkoła Podstawowa nr 1 im. Bolesława Chrobrego w Oławie</t>
  </si>
  <si>
    <t>Budynek szkoły A</t>
  </si>
  <si>
    <t>1908, 1940 rozbudowa</t>
  </si>
  <si>
    <t>drewniany</t>
  </si>
  <si>
    <t>Budynek szkoły B</t>
  </si>
  <si>
    <t>Sala gimnastyczna*</t>
  </si>
  <si>
    <t>pustaki</t>
  </si>
  <si>
    <t>gęsto żebrowany</t>
  </si>
  <si>
    <t>Szkoła Podstawowa nr 2 im. Jakuba Sobieskiego w Oławie</t>
  </si>
  <si>
    <t>Budynek szkoły, ul. Rybaka 6a</t>
  </si>
  <si>
    <t>Zespół boisk z wyposażeniem ORLIK 2012</t>
  </si>
  <si>
    <t>Szkoła Podstawowa nr 4 im. Jana Pawła II w Oławie</t>
  </si>
  <si>
    <t>Budynek szkoły, Oława, ul. Broniewskiego 6</t>
  </si>
  <si>
    <t>żelbeton, drewno</t>
  </si>
  <si>
    <t>konstrukcja drewniana, dwuspadowy</t>
  </si>
  <si>
    <t>dachówka, gont</t>
  </si>
  <si>
    <t>Sala gimnastyczna i łącznik</t>
  </si>
  <si>
    <t>konstrukcja drewniana krokwiowo-płytowa</t>
  </si>
  <si>
    <t>blacha, papa</t>
  </si>
  <si>
    <t>Ogrodzenie</t>
  </si>
  <si>
    <t>1995-2006</t>
  </si>
  <si>
    <t>Szkoła Podstawowa nr 5 im. Kawalerów Orderu Uśmiechu w Oławie</t>
  </si>
  <si>
    <t>Budynek główny, Oława, ul. Kamienna 8</t>
  </si>
  <si>
    <t>cegła, supporex</t>
  </si>
  <si>
    <t>betonowy</t>
  </si>
  <si>
    <t>Pawilon</t>
  </si>
  <si>
    <t>Plac zabaw</t>
  </si>
  <si>
    <t>Zespół Szkolno – Przedszkolny nr 1 w Oławie</t>
  </si>
  <si>
    <t>Budynek A</t>
  </si>
  <si>
    <t>cegła żerańska</t>
  </si>
  <si>
    <t>Konstrukcja betonowa</t>
  </si>
  <si>
    <t> 2.</t>
  </si>
  <si>
    <t>Budynek B</t>
  </si>
  <si>
    <t> 3.</t>
  </si>
  <si>
    <t>Budynek C</t>
  </si>
  <si>
    <t> 4.</t>
  </si>
  <si>
    <t>Budynek D</t>
  </si>
  <si>
    <t>1984- 2008-2010 modernizacja</t>
  </si>
  <si>
    <t>Budynek E</t>
  </si>
  <si>
    <t> 6.</t>
  </si>
  <si>
    <t>Ogrodzenie posesji</t>
  </si>
  <si>
    <t> 7.</t>
  </si>
  <si>
    <t> 8.</t>
  </si>
  <si>
    <t>Boisko ORLIK</t>
  </si>
  <si>
    <t>Parking</t>
  </si>
  <si>
    <t>Miejskie Przedszkole nr 2 w Oławie</t>
  </si>
  <si>
    <t>Budynek przedszkola, ul. Lipowa 20a</t>
  </si>
  <si>
    <t>betonowe</t>
  </si>
  <si>
    <t>tak</t>
  </si>
  <si>
    <t>15.</t>
  </si>
  <si>
    <t>Miejskie Przedszkole nr 3 w Oławie</t>
  </si>
  <si>
    <t>Budynek przedszkola, ul. Chrobrego 30a</t>
  </si>
  <si>
    <t>16.</t>
  </si>
  <si>
    <t>Miejskie Przedszkole nr 4 w Oławie</t>
  </si>
  <si>
    <t>Budynek przedszkola, ul. 1 Maja 33</t>
  </si>
  <si>
    <t>zelbeton</t>
  </si>
  <si>
    <t>17.</t>
  </si>
  <si>
    <t>Żłobek Miejski „Poranek”  w Oławie</t>
  </si>
  <si>
    <t>Budynek żłobka, ul. Chrobrego 106A</t>
  </si>
  <si>
    <t>18.</t>
  </si>
  <si>
    <t>Straż Miejska w Oławie</t>
  </si>
  <si>
    <t>19.</t>
  </si>
  <si>
    <t>Zarząd Dróg Miejskich i Zieleni w Oławie</t>
  </si>
  <si>
    <t>Lp</t>
  </si>
  <si>
    <t>Ulica</t>
  </si>
  <si>
    <t>Kubatura</t>
  </si>
  <si>
    <t xml:space="preserve"> Powierzchnia</t>
  </si>
  <si>
    <t>Ilość lokali mieszkalnych</t>
  </si>
  <si>
    <t>Ilość lokali użytkowych</t>
  </si>
  <si>
    <t>Wartość odtworzeniowa</t>
  </si>
  <si>
    <t>1 Maja 9a</t>
  </si>
  <si>
    <t>1 Maja 23</t>
  </si>
  <si>
    <t>1 Maja 25</t>
  </si>
  <si>
    <t>1 Maja 37</t>
  </si>
  <si>
    <t>1 Maja 48-48a</t>
  </si>
  <si>
    <t>3 Maja 30</t>
  </si>
  <si>
    <t>(7 odrębnych obiektów użytkowych:biurowiec, portiernia, 5 obiektów magazynowo-garażowo-warsztatowych)</t>
  </si>
  <si>
    <t> Biurowiec – 3445</t>
  </si>
  <si>
    <t>Portiernia – 95,6</t>
  </si>
  <si>
    <t>3 Maja 49</t>
  </si>
  <si>
    <t>3 Maja 53</t>
  </si>
  <si>
    <t>3 Maja 1A</t>
  </si>
  <si>
    <t>Brzeska 25</t>
  </si>
  <si>
    <t>B. Chrobrego 16</t>
  </si>
  <si>
    <t>Dąbrowskiego 39</t>
  </si>
  <si>
    <t>Dzierżonia 2</t>
  </si>
  <si>
    <t>Janowskiego 7</t>
  </si>
  <si>
    <t>Janowskiego 23</t>
  </si>
  <si>
    <t>Kilińskiego 6a</t>
  </si>
  <si>
    <t>Kilińskiego 7</t>
  </si>
  <si>
    <t>Kilińskiego 8</t>
  </si>
  <si>
    <t>20.</t>
  </si>
  <si>
    <t>Kilińskiego 11 b,c</t>
  </si>
  <si>
    <t>21.</t>
  </si>
  <si>
    <t>Kolejowa 1</t>
  </si>
  <si>
    <t>22.</t>
  </si>
  <si>
    <t>Kutrowskiego 4-4c</t>
  </si>
  <si>
    <t>23.</t>
  </si>
  <si>
    <t>Kutrowskiego 6</t>
  </si>
  <si>
    <t>24.</t>
  </si>
  <si>
    <t>Kutrowskiego 7a</t>
  </si>
  <si>
    <t>25.</t>
  </si>
  <si>
    <t>Kutrowskiego 8</t>
  </si>
  <si>
    <t>26.</t>
  </si>
  <si>
    <t>Kutrowskiego 11a</t>
  </si>
  <si>
    <t>27.</t>
  </si>
  <si>
    <t>Kutrowskiego 13</t>
  </si>
  <si>
    <t>28.</t>
  </si>
  <si>
    <t>Kutrowskiego 14</t>
  </si>
  <si>
    <t>29.</t>
  </si>
  <si>
    <t>Kutrowskiego 15</t>
  </si>
  <si>
    <t>30.</t>
  </si>
  <si>
    <t>Kutrowskiego 15a</t>
  </si>
  <si>
    <t>31.</t>
  </si>
  <si>
    <t>Lipowa 1a,b</t>
  </si>
  <si>
    <t>32.</t>
  </si>
  <si>
    <t>Lipowa 3</t>
  </si>
  <si>
    <t>33.</t>
  </si>
  <si>
    <t>Lipowa 5</t>
  </si>
  <si>
    <t>34.</t>
  </si>
  <si>
    <t>Lipowa 20-20b</t>
  </si>
  <si>
    <t>35.</t>
  </si>
  <si>
    <t>Lipowa 41</t>
  </si>
  <si>
    <t>36.</t>
  </si>
  <si>
    <t>Lipowa 49</t>
  </si>
  <si>
    <t>37.</t>
  </si>
  <si>
    <t>Łąkowa 1</t>
  </si>
  <si>
    <t>38.</t>
  </si>
  <si>
    <t>Magazynowa 1</t>
  </si>
  <si>
    <t>40.</t>
  </si>
  <si>
    <t>K. Miarki 1-1a</t>
  </si>
  <si>
    <t>43.</t>
  </si>
  <si>
    <t>Młyńska 7</t>
  </si>
  <si>
    <t>44.</t>
  </si>
  <si>
    <t>Młyńska 11abc</t>
  </si>
  <si>
    <t>45.</t>
  </si>
  <si>
    <t>Nowodojazdowa 3</t>
  </si>
  <si>
    <t>46.</t>
  </si>
  <si>
    <t>Oleandry 9</t>
  </si>
  <si>
    <t>47.</t>
  </si>
  <si>
    <t>Oleśnicka 1a</t>
  </si>
  <si>
    <t>48.</t>
  </si>
  <si>
    <t>Oleśnicka 7</t>
  </si>
  <si>
    <t>49.</t>
  </si>
  <si>
    <t>Oleśnicka 12</t>
  </si>
  <si>
    <t>50.</t>
  </si>
  <si>
    <t>51.</t>
  </si>
  <si>
    <t>Pałacowa 2</t>
  </si>
  <si>
    <t>52.</t>
  </si>
  <si>
    <t>Pl. Gimnazjalny1</t>
  </si>
  <si>
    <t>53.</t>
  </si>
  <si>
    <t>Pl. Piastów 3-3a</t>
  </si>
  <si>
    <t>54.</t>
  </si>
  <si>
    <t>Pl. Starozamkowy 14</t>
  </si>
  <si>
    <t>55.</t>
  </si>
  <si>
    <t>Pl. Starozamkowy 15</t>
  </si>
  <si>
    <t>56.</t>
  </si>
  <si>
    <t>Pl. Starozamkowy 16</t>
  </si>
  <si>
    <t>57.</t>
  </si>
  <si>
    <t>Pl. Zamkowy 22a</t>
  </si>
  <si>
    <t>59.</t>
  </si>
  <si>
    <t>Rybacka 36</t>
  </si>
  <si>
    <t>60.</t>
  </si>
  <si>
    <t>Sienkiewicza 4</t>
  </si>
  <si>
    <t>62.</t>
  </si>
  <si>
    <t>Strzelna 2</t>
  </si>
  <si>
    <t>63.</t>
  </si>
  <si>
    <t>Strzelna 2a</t>
  </si>
  <si>
    <t>64.</t>
  </si>
  <si>
    <t>Strzelna 10</t>
  </si>
  <si>
    <t>65.</t>
  </si>
  <si>
    <t>66.</t>
  </si>
  <si>
    <t>Szkolna 17-17a</t>
  </si>
  <si>
    <t>67.</t>
  </si>
  <si>
    <t>Wilcza 6</t>
  </si>
  <si>
    <t>68.</t>
  </si>
  <si>
    <t>Zwierzyniec Duży 3</t>
  </si>
  <si>
    <t>69.</t>
  </si>
  <si>
    <t>Zwierzyniec Duży 4</t>
  </si>
  <si>
    <t>70.</t>
  </si>
  <si>
    <t>Zwierzyniec Duży 6b</t>
  </si>
  <si>
    <t>Zwierzyniec Duży 8</t>
  </si>
  <si>
    <t>Zwierzyniec Duży 15</t>
  </si>
  <si>
    <t>Zwierzyniec Duży 19</t>
  </si>
  <si>
    <t>Zwierzyniec Duży 50</t>
  </si>
  <si>
    <t>Żeromskiego 4</t>
  </si>
  <si>
    <t>Kamienna 4</t>
  </si>
  <si>
    <t>Rynek 25</t>
  </si>
  <si>
    <t>Sienkiewicza 8</t>
  </si>
  <si>
    <t>RAZEM</t>
  </si>
  <si>
    <t>26 281,65</t>
  </si>
  <si>
    <t>1. Urząd Miasta Oława</t>
  </si>
  <si>
    <t>Sprzęt elektroniczny stacjonarny</t>
  </si>
  <si>
    <t>Projektory</t>
  </si>
  <si>
    <t>2. Miejski Ośrodek Pomocy Społecznej</t>
  </si>
  <si>
    <t>Kserokopiarki, urządzenia wielofunkcyjne</t>
  </si>
  <si>
    <t>Centrala telefoniczna</t>
  </si>
  <si>
    <t>Faks</t>
  </si>
  <si>
    <t>Serwer</t>
  </si>
  <si>
    <t>Sprzęt elektroniczny przenośny</t>
  </si>
  <si>
    <t>3. Powiatowa i Miejska Biblioteka Publiczna</t>
  </si>
  <si>
    <t>Skaner samoobsługowy</t>
  </si>
  <si>
    <t>System zabezpieczania zbiorów</t>
  </si>
  <si>
    <t>Stacja muzyczna</t>
  </si>
  <si>
    <t>5. Oławskie Centrum Kultury Fizycznej</t>
  </si>
  <si>
    <t>6. Zespół Obsługi Szkół i Placówek Oświatowo-Wychowawczych w Oławie</t>
  </si>
  <si>
    <t>Tablice interaktywne</t>
  </si>
  <si>
    <t>9. Szkoła Podstawowa nr 1 im. Bolesława Chrobrego w Oławie</t>
  </si>
  <si>
    <t>10. Szkoła Podstawowa nr 2 im. Jakuba Sobieskiego w Oławie</t>
  </si>
  <si>
    <t>11. Szkoła Podstawowa nr 4 im. Jana Pawła II w Oławie</t>
  </si>
  <si>
    <t>Tablica interaktywna</t>
  </si>
  <si>
    <t>12.  Szkoła Podstawowa nr 5 im. Kawalerów Orderu Uśmiechu w Oławie</t>
  </si>
  <si>
    <t>Elektroniczna woźna</t>
  </si>
  <si>
    <t>13. Zespół Szkolno – Przedszkolny nr 1 w Oławie</t>
  </si>
  <si>
    <t>14. Miejskie Przedszkole nr 2 w Oławie</t>
  </si>
  <si>
    <t>15. Miejskie Przedszkole nr 3 w Oławie</t>
  </si>
  <si>
    <t>16. Miejskie Przedszkole nr 4 w Oławie</t>
  </si>
  <si>
    <t>17. Żłobek Miejski „Poranek”  w Oławie</t>
  </si>
  <si>
    <t>18. Straż Miejska w Oławie</t>
  </si>
  <si>
    <t>19. Zarząd Dróg Miejskich i Zieleni w Oławie</t>
  </si>
  <si>
    <t>Jednostka</t>
  </si>
  <si>
    <t>Zabezpieczenia przeciwpożarowe</t>
  </si>
  <si>
    <t>Zabezpieczenia przeciwkradzieżowe</t>
  </si>
  <si>
    <t>Budynek urzędu</t>
  </si>
  <si>
    <t>Gaśnice, system sygnalizacji pożaru  podłączony bezpośrednio do straży pożarnej</t>
  </si>
  <si>
    <t>drzwi antywłamaniowe, kraty, system sygnalizacji włamania i napadu monitorowany 24 godz. na dobę przez firmę ochroniarska</t>
  </si>
  <si>
    <t>Budynek ratusza</t>
  </si>
  <si>
    <t>Gaśnice, system sygnalizacji pożaru  podłączony bezpośrednio do straży pożarnej,</t>
  </si>
  <si>
    <t>system hydrantowy, system klap oddymiających</t>
  </si>
  <si>
    <t>sygnalizacji włamania i napadu, system kamer monitorujących,</t>
  </si>
  <si>
    <t>Budynek MOPS</t>
  </si>
  <si>
    <t>- gaśnice, agregaty: 11 szt.,</t>
  </si>
  <si>
    <t>- co najmniej 2 zamki wielozastawkowe w każdych drzwiach zewnętrznych,</t>
  </si>
  <si>
    <t>- okratowane okna budynku,</t>
  </si>
  <si>
    <t>- alarm tylko na miejscu,</t>
  </si>
  <si>
    <t>3</t>
  </si>
  <si>
    <t>Budynek ośrodka</t>
  </si>
  <si>
    <t>- gaśnice, agregaty: 13 szt.,</t>
  </si>
  <si>
    <t>- hydranty wewnętrzne: 7 szt.,</t>
  </si>
  <si>
    <t>- stały dozór wewnątrz,</t>
  </si>
  <si>
    <t>- stały dozór na zewnątrz,</t>
  </si>
  <si>
    <t>- monitoring</t>
  </si>
  <si>
    <t> Budynki</t>
  </si>
  <si>
    <t>- gaśnice, agregaty: 2 szt.,</t>
  </si>
  <si>
    <t>- hydranty zewnętrzne: 1  szt.,</t>
  </si>
  <si>
    <t>5</t>
  </si>
  <si>
    <t>Budynek szkolny, sala gimnastyczna, łącznik</t>
  </si>
  <si>
    <t>- zgodne z przepisami o ochronie przeciwpożarowej,</t>
  </si>
  <si>
    <t>- urządzenie sygnalizujące powstanie pożaru,</t>
  </si>
  <si>
    <t>- gaśnice, agregaty:  14 szt.,</t>
  </si>
  <si>
    <t>budynek szkoły</t>
  </si>
  <si>
    <t>- gaśnice, agregaty</t>
  </si>
  <si>
    <t>- hydranty zewnętrzne: 1 szt.,</t>
  </si>
  <si>
    <t>- hydranty wewnętrzne: 10 szt.,</t>
  </si>
  <si>
    <t>sala gimnastyczna</t>
  </si>
  <si>
    <t>- hydranty wewnętrzne: 2 szt.,</t>
  </si>
  <si>
    <t>A</t>
  </si>
  <si>
    <t>- gaśnice, agregaty: 24 szt.,</t>
  </si>
  <si>
    <t>- hydranty wewnętrzne: 1 szt.,</t>
  </si>
  <si>
    <t>- system alarmujący służby z całodobową ochroną,</t>
  </si>
  <si>
    <t>B</t>
  </si>
  <si>
    <t>- gaśnice, agregaty: 3 szt.,</t>
  </si>
  <si>
    <t>- hydranty wewnętrzne: 4 szt.,</t>
  </si>
  <si>
    <t>- gaśnice, agregaty:2  szt.,</t>
  </si>
  <si>
    <t>Budynek szkoły</t>
  </si>
  <si>
    <t>9</t>
  </si>
  <si>
    <t>- gaśnice, agregaty: 8 szt.,</t>
  </si>
  <si>
    <t>- hydranty wewnętrzne:  4 szt.,</t>
  </si>
  <si>
    <t>łącznik i sala gimnastyczna</t>
  </si>
  <si>
    <t>- gaśnice, agregaty:  8 szt.,</t>
  </si>
  <si>
    <t>- hydranty zewnętrzne: 2 szt.,</t>
  </si>
  <si>
    <t>- hydranty wewnętrzne:  6 szt.,</t>
  </si>
  <si>
    <t>10</t>
  </si>
  <si>
    <t>budynek główny</t>
  </si>
  <si>
    <t>- gasnice i agregaty: 7 szt.</t>
  </si>
  <si>
    <t>- hydranty wewnętrzne: 3 szt.,</t>
  </si>
  <si>
    <t>pawilon</t>
  </si>
  <si>
    <t>- gaśnice, agregaty: 10  szt.,</t>
  </si>
  <si>
    <t>- gaśnice, agregaty: 4  szt.,</t>
  </si>
  <si>
    <t>- hydranty wewnętrzne:4  szt.,</t>
  </si>
  <si>
    <t>- gaśnice, agregaty:9  szt.,</t>
  </si>
  <si>
    <t>- gaśnice, agregaty: 6 szt.,</t>
  </si>
  <si>
    <t>Budynek przedszkola</t>
  </si>
  <si>
    <t>- stałe urządzenie gaśnicze uruchamiane automatycznie - klapa oddymiająca,</t>
  </si>
  <si>
    <t>- gaśnice, agregaty:6 szt.,</t>
  </si>
  <si>
    <t>- hydranty wewnętrzne:3  szt.,</t>
  </si>
  <si>
    <t>13</t>
  </si>
  <si>
    <t>- gaśnice, agregaty: 7 szt.,</t>
  </si>
  <si>
    <t>- hydranty zewnętrzne: 7 szt.,</t>
  </si>
  <si>
    <t>14</t>
  </si>
  <si>
    <t>- hydranty wewnętrzne:  2 szt.,</t>
  </si>
  <si>
    <t>Budynek żłobka</t>
  </si>
  <si>
    <t>- gaśnice, agregaty: 15 szt.,</t>
  </si>
  <si>
    <t>- hydranty wewnętrzne: 8 szt.,</t>
  </si>
  <si>
    <t>Ośrodek Współpracy Europejskiej w Oławie, ul. Młyńska 3</t>
  </si>
  <si>
    <t>Obiekt lekkoatletyczny na terenie Stadionu Miejskiego w Oławie, ul. Sportowa 1</t>
  </si>
  <si>
    <t>Ogrodzenie Stadionu Miejskiego w Oławie</t>
  </si>
  <si>
    <t>Traktorek ogrodowy</t>
  </si>
  <si>
    <t>Monitoring</t>
  </si>
  <si>
    <t>Sprzęt elektroniczny przenosny</t>
  </si>
  <si>
    <t>Powierzchnia</t>
  </si>
  <si>
    <t>hydranty wewnętrzne:  3 szt.,</t>
  </si>
  <si>
    <t>okratowane okna budynku, dwa zamki wielozastawkowe w każdych drzwiach</t>
  </si>
  <si>
    <t>stały dozór zewnętrzny</t>
  </si>
  <si>
    <t>4. Centrum Kultury w Oławie</t>
  </si>
  <si>
    <t>gaśnice, agregaty: 15 szt.,</t>
  </si>
  <si>
    <t>Pojzady nie posiadające tablic rejestracyjnych</t>
  </si>
  <si>
    <t>budynek należcy do TBS</t>
  </si>
  <si>
    <t>Siedziba MOPS i ZOSiPOW - ul. 3 Maja 18</t>
  </si>
  <si>
    <t>Siedziba Komendy Powiatowej Policji w Oławie- ul. 1 Maja 11</t>
  </si>
  <si>
    <t>Lipowa 9a – budynek mieszkalny i budynek gospodarczy- Udział Gminy wynosi 2/12</t>
  </si>
  <si>
    <t>Pompy i motopompy</t>
  </si>
  <si>
    <t>Łodzie robocze</t>
  </si>
  <si>
    <t>Cysterna na wodę pitną</t>
  </si>
  <si>
    <t>Mienie komunalne - zgodnie z wykazem w zakładce nr 2</t>
  </si>
  <si>
    <t>39.</t>
  </si>
  <si>
    <t>41.</t>
  </si>
  <si>
    <t>42.</t>
  </si>
  <si>
    <t>58.</t>
  </si>
  <si>
    <t>61.</t>
  </si>
  <si>
    <t>Ponton cumowniczy 8 sztuk</t>
  </si>
  <si>
    <t>Trap olojciowy 2 sztuki</t>
  </si>
  <si>
    <t>Odnogi cumownicze 4 sztuki</t>
  </si>
  <si>
    <t>Place zabaw zlokalizowane na terenie Miasta ( ul. 1 Maja, 3, Maja, Andersa, Bażantowa, Chrobrego, Dzierżonia, Nowy Górnik, Kutrowskiego, Młyńska, Morelowa, Norwida, Nowy Otok, Piastów, Piłsudskiego, Polna, Św, Rocha, Rybacka, 3 Maja 18-18a, Wrocławska, Żołnierzy Armii Krajowej, Żołnierza Polskiego, MM Kolbe )</t>
  </si>
  <si>
    <t>Siłownie zewnętrzne  na terenie Misteczka Ruchu - 2 sztuki w tym jedna dla osób niepełnosprawnych</t>
  </si>
  <si>
    <t>Teren rekreacyjny - Miasteczko Ruchu</t>
  </si>
  <si>
    <t>Wiaty straganowe na Targowisku Miesjkim ul. Sportowa Oława - 21 sztuk</t>
  </si>
  <si>
    <t xml:space="preserve">Stróżówka na Targowisku Miesjkim ul. Sportowa Oława </t>
  </si>
  <si>
    <t>Wiaty przystankowe na terenie miasta - 19 sztuk</t>
  </si>
  <si>
    <t>rozbudowa 2014</t>
  </si>
  <si>
    <t>żelbetowe</t>
  </si>
  <si>
    <t>częściowo wentylowane</t>
  </si>
  <si>
    <t>papa, dachówka ceramiczna</t>
  </si>
  <si>
    <t>Trasa zdrowia</t>
  </si>
  <si>
    <t>Budynek przeznaczony do rozbiórki, zamórowane okna i drzwi</t>
  </si>
  <si>
    <t>gaśnice, : 13 szt., hydranty wewnętrzna 13 sztuk, system sygnalizacji pożarowej (miejscowy), klapy dymowe</t>
  </si>
  <si>
    <t>okratowane okan budynku, monitoring, system włamania i napadu</t>
  </si>
  <si>
    <t>Zestaw cyfrowego sprzętu kinowego</t>
  </si>
  <si>
    <t>Zestaw nagłośnienia kinowego</t>
  </si>
  <si>
    <t>Ekran kinowy</t>
  </si>
  <si>
    <t>Boisko wielofunkcyjne i plac zabaw</t>
  </si>
  <si>
    <t>Boisko wielofunkcyjne wraz z infrastrukturą lekkoatletyczną</t>
  </si>
  <si>
    <t>Sprzęt elektroniczny w ramach projektu "Przeciwdziałanie wykluczeniu cyfrowemu mieszkańców Oławy e-integracja"</t>
  </si>
  <si>
    <t>Sprzęt elektroniczny stacjonarny przekazany jednostkom organizacyjnym Gminy Miasto Oława 25 sztuk</t>
  </si>
  <si>
    <t>Sprzęt elektroniczny stacjonarny przekazany jednostkom organizacyjnym Gminy Miasto Oława MOPS - 1 sztuka</t>
  </si>
  <si>
    <t>Sprzęt elektroniczny przenośny przekazany jednostkom organizacyjnym Gminy Miasto Oława 57 sztuk</t>
  </si>
  <si>
    <t>Sprzet elektroniczny przenośny przekazany mieszkańcom Gminy Miasto Oława  80 sztuk</t>
  </si>
  <si>
    <t>Sprzet elektroniczny przenosny</t>
  </si>
  <si>
    <t>Serwery</t>
  </si>
  <si>
    <t>Stanowisko interaktywne</t>
  </si>
  <si>
    <t>Lokal użytkowy - magazyn przeciwpowodziowy, ul. Żołnierzy Armii Krajowej 3</t>
  </si>
  <si>
    <t>Rok budowy</t>
  </si>
  <si>
    <t>Konstrukcja ścian</t>
  </si>
  <si>
    <t>Stropodach</t>
  </si>
  <si>
    <t>Konstrukcja dachu</t>
  </si>
  <si>
    <t>drewniana-krokwie</t>
  </si>
  <si>
    <t>brak danych</t>
  </si>
  <si>
    <t>Skaner dziełowy</t>
  </si>
  <si>
    <t>Kasy fiskalne</t>
  </si>
  <si>
    <t>Monitoring oraz TV przemysłowa</t>
  </si>
  <si>
    <t>Sprzęt elektroniczny stacjonarny i przenośny</t>
  </si>
  <si>
    <t xml:space="preserve">Monitoring miasta 33 zestawy  (kamera, transmiter IP, antena panelowa zintegrowana, routeboard do anteny panelowej, osprzęt i materiały instalacyjne) + dwa centra dozoru (Straż Miejska, Policja) + stacja bazowa na wieży Ratusza. Szacunkowa wartość zestawu 17.000 zł </t>
  </si>
  <si>
    <t>Radiotelefony, anteny, ładowarki</t>
  </si>
  <si>
    <t>Urządzenie STORMSIELD</t>
  </si>
  <si>
    <t>kameta obrotowa i szafka zasilająca</t>
  </si>
  <si>
    <t>Manipulator sterujący</t>
  </si>
  <si>
    <t>Kamery zewnetrzne - 5 sztuk</t>
  </si>
  <si>
    <t>monitoring</t>
  </si>
  <si>
    <t>Sprzęt nagłosnieniowy</t>
  </si>
  <si>
    <t>Boisko wielofunkcyjne oraz teren rekreacyjny</t>
  </si>
  <si>
    <t>Telefony komórkowe</t>
  </si>
  <si>
    <t>Centrum Sztuki w Oławie</t>
  </si>
  <si>
    <t>Szkoła Podstawowa nr 3 im. Orląt Lwowskich w Oławie</t>
  </si>
  <si>
    <t>Sanitariaty</t>
  </si>
  <si>
    <t>8. Szkoła Podstawowa nr 3 im. Orląt Lwowskich w Oławie</t>
  </si>
  <si>
    <t>Place zabaw - 7 sztuk</t>
  </si>
  <si>
    <t>Sprzęt radio i tv</t>
  </si>
  <si>
    <t>Drukarki i kserokopiarki</t>
  </si>
  <si>
    <t>Kamety HQ spid 2030L</t>
  </si>
  <si>
    <t>Telefony komórkkowe 3 sztuki</t>
  </si>
  <si>
    <t>Monitoring sp4</t>
  </si>
  <si>
    <t>Kameta HQ   spid 2030H</t>
  </si>
  <si>
    <t>Zestaw kamer 4 sztuki</t>
  </si>
  <si>
    <t>Kamera megapikselowa obrotowa</t>
  </si>
  <si>
    <t>Pracownia informatyczna - laptopy, projektor, wizualizer, serwer</t>
  </si>
  <si>
    <t>Aparaty fotograficzne</t>
  </si>
  <si>
    <t>Projektory, tablice interaktywne, drukara 3d, ekran proj                              56.132,47zł</t>
  </si>
  <si>
    <t>Ciśnieniomierz</t>
  </si>
  <si>
    <t>Szkoła Podstawowa nr 6 im. Polskich Olimpijczyków w Oławie</t>
  </si>
  <si>
    <t>7. Szkoła Podstawowa nr 6 im.Polskich Olimpijczyków w Oławie</t>
  </si>
  <si>
    <r>
      <t>m</t>
    </r>
    <r>
      <rPr>
        <vertAlign val="superscript"/>
        <sz val="10"/>
        <color rgb="FF000000"/>
        <rFont val="Cambria"/>
        <family val="1"/>
        <charset val="238"/>
      </rPr>
      <t>2</t>
    </r>
  </si>
  <si>
    <t>Budynek przeznaczony do rozbiórki, okna i drzwi zabezpieczone płytami OSB</t>
  </si>
  <si>
    <t>wspólnota mieszkaniowa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</si>
  <si>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</si>
  <si>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</si>
  <si>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</si>
  <si>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</si>
  <si>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</si>
  <si>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</si>
  <si>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</si>
  <si>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</si>
  <si>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</si>
  <si>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 xml:space="preserve"> Aktualna suma AC </t>
  </si>
  <si>
    <t>Użytkownik</t>
  </si>
  <si>
    <t>DOAP731</t>
  </si>
  <si>
    <t>Tramp Trail</t>
  </si>
  <si>
    <t>750/2002</t>
  </si>
  <si>
    <t>Przyczepa ciężarowa</t>
  </si>
  <si>
    <t>SUB05J0002I002698</t>
  </si>
  <si>
    <t xml:space="preserve"> - </t>
  </si>
  <si>
    <t>UM</t>
  </si>
  <si>
    <t>DOAP732</t>
  </si>
  <si>
    <t>SUB05J0002I002699</t>
  </si>
  <si>
    <t>DW 228EP</t>
  </si>
  <si>
    <t>REMORK</t>
  </si>
  <si>
    <t>R350.15</t>
  </si>
  <si>
    <t>przyczepa cięzarowa</t>
  </si>
  <si>
    <t>SZ9R3501560RE3080</t>
  </si>
  <si>
    <t>WWH8616</t>
  </si>
  <si>
    <t>Daewoo</t>
  </si>
  <si>
    <t>LUBLIN II 3302</t>
  </si>
  <si>
    <t>Ciężarowy</t>
  </si>
  <si>
    <t>SUL332212X0037076</t>
  </si>
  <si>
    <t>DOA8V17</t>
  </si>
  <si>
    <t>Renault</t>
  </si>
  <si>
    <t xml:space="preserve"> Kangoo</t>
  </si>
  <si>
    <t>osobowy</t>
  </si>
  <si>
    <t>654 </t>
  </si>
  <si>
    <t>VF1KC074F36479778</t>
  </si>
  <si>
    <t>Centrum Kultury</t>
  </si>
  <si>
    <t>WRP 71914</t>
  </si>
  <si>
    <t>Niewiadów</t>
  </si>
  <si>
    <t>N1000</t>
  </si>
  <si>
    <t>przyczepa</t>
  </si>
  <si>
    <t>02828 </t>
  </si>
  <si>
    <t>DOA9A09</t>
  </si>
  <si>
    <t>Fiat Ducato</t>
  </si>
  <si>
    <t>11JDT</t>
  </si>
  <si>
    <t>cięzarowy</t>
  </si>
  <si>
    <t>ZFA244000007245953</t>
  </si>
  <si>
    <t>DOA04840</t>
  </si>
  <si>
    <t>Volkswagen Caddy</t>
  </si>
  <si>
    <t>Caddy Maxi TDI</t>
  </si>
  <si>
    <t>WV2ZZZ2KZ7X115372</t>
  </si>
  <si>
    <t>Straż Miejska</t>
  </si>
  <si>
    <t>DOA 39446</t>
  </si>
  <si>
    <t xml:space="preserve">Peugeot </t>
  </si>
  <si>
    <t>Boxer</t>
  </si>
  <si>
    <t>VF3YASMFA12728436</t>
  </si>
  <si>
    <t>DOAK297</t>
  </si>
  <si>
    <t xml:space="preserve">Skuter TGB </t>
  </si>
  <si>
    <t>TGB ORION 1013</t>
  </si>
  <si>
    <t>rfcbh1bha4y592324</t>
  </si>
  <si>
    <t>DOAK298</t>
  </si>
  <si>
    <t>TGB ORION 1014</t>
  </si>
  <si>
    <t>RFCBH1BHA4Y592316</t>
  </si>
  <si>
    <t>DOA15475</t>
  </si>
  <si>
    <t>Multicar</t>
  </si>
  <si>
    <t xml:space="preserve"> M-26</t>
  </si>
  <si>
    <t>ciężarowy</t>
  </si>
  <si>
    <t>WMU2M26231W101050</t>
  </si>
  <si>
    <t>ZDMiZ</t>
  </si>
  <si>
    <t>DOAN651</t>
  </si>
  <si>
    <t>Zetor</t>
  </si>
  <si>
    <t>ciągnik rolniczy</t>
  </si>
  <si>
    <t>P744100924f</t>
  </si>
  <si>
    <t>DOAN660</t>
  </si>
  <si>
    <t>C-360</t>
  </si>
  <si>
    <t>DOAN366</t>
  </si>
  <si>
    <t>DOAP941</t>
  </si>
  <si>
    <t>Autosan</t>
  </si>
  <si>
    <t>D-50</t>
  </si>
  <si>
    <t>przyczepa rolnicza</t>
  </si>
  <si>
    <t>DOA7P78</t>
  </si>
  <si>
    <t>D 73200</t>
  </si>
  <si>
    <t>DOA9P57</t>
  </si>
  <si>
    <t>SAM</t>
  </si>
  <si>
    <t>przyczepa rolnicza lekka</t>
  </si>
  <si>
    <t>DOA005060269</t>
  </si>
  <si>
    <t>DOA34342</t>
  </si>
  <si>
    <t>M-30</t>
  </si>
  <si>
    <t>WMU2M30433W000093</t>
  </si>
  <si>
    <t>DOA1599P</t>
  </si>
  <si>
    <t>Sanok</t>
  </si>
  <si>
    <t>D-47B</t>
  </si>
  <si>
    <t>przyczepa ciężarowa rolnicza</t>
  </si>
  <si>
    <t>brak</t>
  </si>
  <si>
    <t>Mustang</t>
  </si>
  <si>
    <t>TL2100</t>
  </si>
  <si>
    <t>ciągnik</t>
  </si>
  <si>
    <t>bd.</t>
  </si>
  <si>
    <t>.00575</t>
  </si>
  <si>
    <t>Pracownia biologiczna</t>
  </si>
  <si>
    <t>Pracownia geograficzna</t>
  </si>
  <si>
    <t>Pracownia fizyczna</t>
  </si>
  <si>
    <t>Pracownia chemiczna</t>
  </si>
  <si>
    <t>sieć wenetrzna</t>
  </si>
  <si>
    <t>pracownia komputerowa</t>
  </si>
  <si>
    <t>Wyposarzenie pracowni w ramach projektu Gminy</t>
  </si>
  <si>
    <t>Pracownia przyrodnicza</t>
  </si>
  <si>
    <t>Pracownia matematyczna</t>
  </si>
  <si>
    <t>Pracownie specjalistyczne</t>
  </si>
  <si>
    <t>Pracownia informatyczna</t>
  </si>
  <si>
    <t>DOA01CN</t>
  </si>
  <si>
    <t>Major HS80</t>
  </si>
  <si>
    <t>000B2N5P42VZ01143</t>
  </si>
  <si>
    <t>DOAY498</t>
  </si>
  <si>
    <t xml:space="preserve">Reanult </t>
  </si>
  <si>
    <t>Kangoo</t>
  </si>
  <si>
    <t>VF1KC07BF28292619</t>
  </si>
  <si>
    <t>DOA44512</t>
  </si>
  <si>
    <t>Ford</t>
  </si>
  <si>
    <t>Transit</t>
  </si>
  <si>
    <t>WF0EXXTTGEFU72212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</si>
</sst>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#,##0.00\ &quot;zł&quot;"/>
    <numFmt numFmtId="165" formatCode="[$-415]General"/>
    <numFmt numFmtId="166" formatCode="#,##0.00&quot; zł&quot;"/>
    <numFmt numFmtId="167" formatCode="#,##0.00&quot; zł&quot;;[Red]&quot;-&quot;#,##0.00&quot; zł&quot;"/>
    <numFmt numFmtId="168" formatCode="#,##0.00&quot; zł&quot;;[Red]\-#,##0.00&quot; zł&quot;"/>
    <numFmt numFmtId="169" formatCode="#,##0.00,&quot;zł&quot;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scheme val="min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rgb="FF000000"/>
      <name val="Calibri"/>
      <family val="2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vertAlign val="superscript"/>
      <sz val="10"/>
      <color rgb="FF000000"/>
      <name val="Cambria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B0F0"/>
        <bgColor rgb="FF00B0F0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D9D9D9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FFFFFF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5" fontId="8" fillId="0" borderId="0"/>
    <xf numFmtId="165" fontId="8" fillId="0" borderId="0"/>
  </cellStyleXfs>
  <cellXfs count="260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5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right" vertical="center"/>
    </xf>
    <xf numFmtId="0" fontId="6" fillId="6" borderId="13" xfId="0" applyFont="1" applyFill="1" applyBorder="1" applyAlignment="1">
      <alignment vertical="center"/>
    </xf>
    <xf numFmtId="8" fontId="6" fillId="0" borderId="13" xfId="0" applyNumberFormat="1" applyFont="1" applyBorder="1" applyAlignment="1">
      <alignment horizontal="right" vertical="center"/>
    </xf>
    <xf numFmtId="8" fontId="6" fillId="6" borderId="13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/>
    <xf numFmtId="164" fontId="6" fillId="6" borderId="13" xfId="0" applyNumberFormat="1" applyFont="1" applyFill="1" applyBorder="1"/>
    <xf numFmtId="8" fontId="6" fillId="5" borderId="13" xfId="0" applyNumberFormat="1" applyFont="1" applyFill="1" applyBorder="1" applyAlignment="1">
      <alignment horizontal="right" vertical="center"/>
    </xf>
    <xf numFmtId="0" fontId="6" fillId="0" borderId="13" xfId="0" applyFont="1" applyBorder="1"/>
    <xf numFmtId="0" fontId="6" fillId="5" borderId="1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vertical="center" wrapText="1"/>
    </xf>
    <xf numFmtId="8" fontId="13" fillId="5" borderId="23" xfId="0" applyNumberFormat="1" applyFont="1" applyFill="1" applyBorder="1" applyAlignment="1">
      <alignment horizontal="right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6" fillId="0" borderId="0" xfId="0" applyFont="1"/>
    <xf numFmtId="0" fontId="3" fillId="18" borderId="0" xfId="0" applyFont="1" applyFill="1" applyBorder="1" applyAlignment="1">
      <alignment vertical="center"/>
    </xf>
    <xf numFmtId="169" fontId="3" fillId="18" borderId="0" xfId="0" applyNumberFormat="1" applyFont="1" applyFill="1" applyBorder="1" applyAlignment="1">
      <alignment horizontal="right" vertical="center"/>
    </xf>
    <xf numFmtId="165" fontId="10" fillId="8" borderId="18" xfId="3" applyFont="1" applyFill="1" applyBorder="1" applyAlignment="1">
      <alignment horizontal="center" vertical="center" wrapText="1"/>
    </xf>
    <xf numFmtId="165" fontId="10" fillId="8" borderId="20" xfId="3" applyFont="1" applyFill="1" applyBorder="1" applyAlignment="1">
      <alignment horizontal="center" vertical="center" wrapText="1"/>
    </xf>
    <xf numFmtId="165" fontId="10" fillId="7" borderId="20" xfId="3" applyFont="1" applyFill="1" applyBorder="1" applyAlignment="1">
      <alignment horizontal="center" vertical="center" wrapText="1"/>
    </xf>
    <xf numFmtId="165" fontId="10" fillId="7" borderId="20" xfId="3" applyFont="1" applyFill="1" applyBorder="1" applyAlignment="1">
      <alignment vertical="center" wrapText="1"/>
    </xf>
    <xf numFmtId="165" fontId="10" fillId="7" borderId="20" xfId="3" applyFont="1" applyFill="1" applyBorder="1" applyAlignment="1">
      <alignment horizontal="right" vertical="center" wrapText="1"/>
    </xf>
    <xf numFmtId="166" fontId="10" fillId="7" borderId="21" xfId="3" applyNumberFormat="1" applyFont="1" applyFill="1" applyBorder="1" applyAlignment="1">
      <alignment vertical="center"/>
    </xf>
    <xf numFmtId="165" fontId="12" fillId="0" borderId="18" xfId="3" applyFont="1" applyBorder="1"/>
    <xf numFmtId="165" fontId="12" fillId="0" borderId="20" xfId="3" applyFont="1" applyBorder="1"/>
    <xf numFmtId="166" fontId="10" fillId="7" borderId="20" xfId="3" applyNumberFormat="1" applyFont="1" applyFill="1" applyBorder="1" applyAlignment="1">
      <alignment horizontal="center" vertical="center" wrapText="1"/>
    </xf>
    <xf numFmtId="165" fontId="11" fillId="0" borderId="20" xfId="3" applyFont="1" applyBorder="1" applyAlignment="1">
      <alignment horizontal="center" vertical="center" wrapText="1"/>
    </xf>
    <xf numFmtId="165" fontId="10" fillId="19" borderId="20" xfId="3" applyFont="1" applyFill="1" applyBorder="1" applyAlignment="1">
      <alignment horizontal="center" vertical="center" wrapText="1"/>
    </xf>
    <xf numFmtId="165" fontId="10" fillId="19" borderId="20" xfId="3" applyFont="1" applyFill="1" applyBorder="1" applyAlignment="1">
      <alignment vertical="center" wrapText="1"/>
    </xf>
    <xf numFmtId="165" fontId="10" fillId="19" borderId="20" xfId="3" applyFont="1" applyFill="1" applyBorder="1" applyAlignment="1">
      <alignment horizontal="right" vertical="center" wrapText="1"/>
    </xf>
    <xf numFmtId="166" fontId="10" fillId="19" borderId="21" xfId="3" applyNumberFormat="1" applyFont="1" applyFill="1" applyBorder="1" applyAlignment="1">
      <alignment vertical="center"/>
    </xf>
    <xf numFmtId="165" fontId="12" fillId="19" borderId="20" xfId="3" applyFont="1" applyFill="1" applyBorder="1"/>
    <xf numFmtId="165" fontId="12" fillId="0" borderId="22" xfId="3" applyFont="1" applyBorder="1"/>
    <xf numFmtId="165" fontId="12" fillId="0" borderId="0" xfId="2" applyFont="1"/>
    <xf numFmtId="166" fontId="12" fillId="0" borderId="0" xfId="2" applyNumberFormat="1" applyFont="1"/>
    <xf numFmtId="165" fontId="11" fillId="0" borderId="28" xfId="2" applyFont="1" applyBorder="1" applyAlignment="1">
      <alignment horizontal="center" vertical="center" wrapText="1"/>
    </xf>
    <xf numFmtId="165" fontId="11" fillId="0" borderId="28" xfId="2" applyFont="1" applyBorder="1" applyAlignment="1">
      <alignment horizontal="left" vertical="center" wrapText="1"/>
    </xf>
    <xf numFmtId="165" fontId="11" fillId="19" borderId="0" xfId="2" applyFont="1" applyFill="1" applyAlignment="1">
      <alignment wrapText="1"/>
    </xf>
    <xf numFmtId="165" fontId="10" fillId="7" borderId="22" xfId="2" applyFont="1" applyFill="1" applyBorder="1" applyAlignment="1">
      <alignment horizontal="center" vertical="center"/>
    </xf>
    <xf numFmtId="165" fontId="10" fillId="7" borderId="22" xfId="2" applyFont="1" applyFill="1" applyBorder="1" applyAlignment="1">
      <alignment vertical="center"/>
    </xf>
    <xf numFmtId="165" fontId="9" fillId="8" borderId="22" xfId="2" applyFont="1" applyFill="1" applyBorder="1" applyAlignment="1">
      <alignment vertical="center"/>
    </xf>
    <xf numFmtId="165" fontId="9" fillId="8" borderId="22" xfId="2" applyFont="1" applyFill="1" applyBorder="1" applyAlignment="1">
      <alignment horizontal="right" vertical="center"/>
    </xf>
    <xf numFmtId="165" fontId="9" fillId="8" borderId="22" xfId="2" applyFont="1" applyFill="1" applyBorder="1" applyAlignment="1">
      <alignment horizontal="center" vertical="center"/>
    </xf>
    <xf numFmtId="166" fontId="9" fillId="8" borderId="22" xfId="2" applyNumberFormat="1" applyFont="1" applyFill="1" applyBorder="1" applyAlignment="1">
      <alignment vertical="center"/>
    </xf>
    <xf numFmtId="164" fontId="6" fillId="5" borderId="13" xfId="0" applyNumberFormat="1" applyFont="1" applyFill="1" applyBorder="1"/>
    <xf numFmtId="0" fontId="6" fillId="0" borderId="13" xfId="0" applyFont="1" applyBorder="1" applyAlignment="1">
      <alignment vertical="center" wrapText="1"/>
    </xf>
    <xf numFmtId="8" fontId="6" fillId="0" borderId="13" xfId="0" applyNumberFormat="1" applyFont="1" applyFill="1" applyBorder="1" applyAlignment="1">
      <alignment horizontal="right" vertical="center"/>
    </xf>
    <xf numFmtId="164" fontId="6" fillId="6" borderId="13" xfId="0" applyNumberFormat="1" applyFont="1" applyFill="1" applyBorder="1" applyAlignment="1">
      <alignment horizontal="right" vertical="center"/>
    </xf>
    <xf numFmtId="165" fontId="2" fillId="7" borderId="18" xfId="2" applyFont="1" applyFill="1" applyBorder="1" applyAlignment="1">
      <alignment vertical="center"/>
    </xf>
    <xf numFmtId="166" fontId="3" fillId="7" borderId="18" xfId="2" applyNumberFormat="1" applyFont="1" applyFill="1" applyBorder="1" applyAlignment="1">
      <alignment horizontal="right" vertical="center"/>
    </xf>
    <xf numFmtId="165" fontId="3" fillId="7" borderId="18" xfId="2" applyFont="1" applyFill="1" applyBorder="1" applyAlignment="1">
      <alignment horizontal="center" vertical="center"/>
    </xf>
    <xf numFmtId="165" fontId="2" fillId="7" borderId="20" xfId="2" applyFont="1" applyFill="1" applyBorder="1" applyAlignment="1">
      <alignment horizontal="center" vertical="center"/>
    </xf>
    <xf numFmtId="166" fontId="2" fillId="7" borderId="20" xfId="2" applyNumberFormat="1" applyFont="1" applyFill="1" applyBorder="1" applyAlignment="1">
      <alignment horizontal="center" vertical="center" wrapText="1"/>
    </xf>
    <xf numFmtId="165" fontId="2" fillId="0" borderId="20" xfId="2" applyFont="1" applyBorder="1" applyAlignment="1">
      <alignment horizontal="center" vertical="center" wrapText="1"/>
    </xf>
    <xf numFmtId="165" fontId="2" fillId="7" borderId="20" xfId="2" applyFont="1" applyFill="1" applyBorder="1" applyAlignment="1">
      <alignment horizontal="center" vertical="center" wrapText="1"/>
    </xf>
    <xf numFmtId="165" fontId="3" fillId="7" borderId="20" xfId="2" applyFont="1" applyFill="1" applyBorder="1" applyAlignment="1">
      <alignment horizontal="center" vertical="center"/>
    </xf>
    <xf numFmtId="165" fontId="3" fillId="7" borderId="20" xfId="2" applyFont="1" applyFill="1" applyBorder="1" applyAlignment="1">
      <alignment vertical="center" wrapText="1"/>
    </xf>
    <xf numFmtId="166" fontId="3" fillId="0" borderId="20" xfId="2" applyNumberFormat="1" applyFont="1" applyFill="1" applyBorder="1" applyAlignment="1">
      <alignment horizontal="right" vertical="center"/>
    </xf>
    <xf numFmtId="165" fontId="3" fillId="7" borderId="20" xfId="2" applyFont="1" applyFill="1" applyBorder="1" applyAlignment="1">
      <alignment horizontal="center" vertical="center" wrapText="1"/>
    </xf>
    <xf numFmtId="165" fontId="3" fillId="7" borderId="20" xfId="2" applyFont="1" applyFill="1" applyBorder="1" applyAlignment="1">
      <alignment vertical="center"/>
    </xf>
    <xf numFmtId="165" fontId="3" fillId="7" borderId="24" xfId="2" applyFont="1" applyFill="1" applyBorder="1" applyAlignment="1">
      <alignment vertical="center"/>
    </xf>
    <xf numFmtId="166" fontId="3" fillId="0" borderId="24" xfId="2" applyNumberFormat="1" applyFont="1" applyFill="1" applyBorder="1" applyAlignment="1">
      <alignment horizontal="right" vertical="center"/>
    </xf>
    <xf numFmtId="165" fontId="3" fillId="7" borderId="24" xfId="2" applyFont="1" applyFill="1" applyBorder="1" applyAlignment="1">
      <alignment horizontal="center" vertical="center"/>
    </xf>
    <xf numFmtId="165" fontId="3" fillId="7" borderId="22" xfId="2" applyFont="1" applyFill="1" applyBorder="1" applyAlignment="1">
      <alignment horizontal="center" vertical="center"/>
    </xf>
    <xf numFmtId="165" fontId="3" fillId="7" borderId="22" xfId="2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/>
    <xf numFmtId="0" fontId="3" fillId="2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right" vertical="center"/>
    </xf>
    <xf numFmtId="0" fontId="6" fillId="5" borderId="14" xfId="0" applyFont="1" applyFill="1" applyBorder="1" applyAlignment="1">
      <alignment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166" fontId="3" fillId="7" borderId="24" xfId="2" applyNumberFormat="1" applyFont="1" applyFill="1" applyBorder="1" applyAlignment="1">
      <alignment horizontal="right" vertical="center"/>
    </xf>
    <xf numFmtId="164" fontId="6" fillId="0" borderId="0" xfId="0" applyNumberFormat="1" applyFont="1"/>
    <xf numFmtId="165" fontId="13" fillId="7" borderId="13" xfId="2" applyFont="1" applyFill="1" applyBorder="1" applyAlignment="1">
      <alignment horizontal="center" vertical="center"/>
    </xf>
    <xf numFmtId="165" fontId="13" fillId="7" borderId="13" xfId="2" applyFont="1" applyFill="1" applyBorder="1" applyAlignment="1">
      <alignment vertical="center"/>
    </xf>
    <xf numFmtId="167" fontId="13" fillId="7" borderId="13" xfId="2" applyNumberFormat="1" applyFont="1" applyFill="1" applyBorder="1" applyAlignment="1">
      <alignment horizontal="right" vertical="center"/>
    </xf>
    <xf numFmtId="165" fontId="13" fillId="9" borderId="13" xfId="2" applyFont="1" applyFill="1" applyBorder="1" applyAlignment="1">
      <alignment vertical="center"/>
    </xf>
    <xf numFmtId="167" fontId="13" fillId="9" borderId="13" xfId="2" applyNumberFormat="1" applyFont="1" applyFill="1" applyBorder="1" applyAlignment="1">
      <alignment horizontal="right" vertical="center"/>
    </xf>
    <xf numFmtId="165" fontId="13" fillId="7" borderId="13" xfId="2" applyFont="1" applyFill="1" applyBorder="1" applyAlignment="1">
      <alignment vertical="center" wrapText="1"/>
    </xf>
    <xf numFmtId="165" fontId="13" fillId="9" borderId="13" xfId="2" applyFont="1" applyFill="1" applyBorder="1" applyAlignment="1">
      <alignment vertical="center" wrapText="1"/>
    </xf>
    <xf numFmtId="165" fontId="13" fillId="0" borderId="13" xfId="2" applyFont="1" applyBorder="1" applyAlignment="1">
      <alignment horizontal="center" vertical="center"/>
    </xf>
    <xf numFmtId="165" fontId="13" fillId="0" borderId="13" xfId="2" applyFont="1" applyBorder="1" applyAlignment="1">
      <alignment vertical="center"/>
    </xf>
    <xf numFmtId="168" fontId="13" fillId="0" borderId="13" xfId="2" applyNumberFormat="1" applyFont="1" applyBorder="1" applyAlignment="1">
      <alignment horizontal="right" vertical="center"/>
    </xf>
    <xf numFmtId="165" fontId="13" fillId="10" borderId="13" xfId="2" applyFont="1" applyFill="1" applyBorder="1" applyAlignment="1">
      <alignment vertical="center"/>
    </xf>
    <xf numFmtId="168" fontId="13" fillId="10" borderId="13" xfId="2" applyNumberFormat="1" applyFont="1" applyFill="1" applyBorder="1" applyAlignment="1">
      <alignment horizontal="right" vertical="center"/>
    </xf>
    <xf numFmtId="49" fontId="13" fillId="0" borderId="13" xfId="2" applyNumberFormat="1" applyFont="1" applyBorder="1" applyAlignment="1">
      <alignment horizontal="center" vertical="center"/>
    </xf>
    <xf numFmtId="167" fontId="13" fillId="0" borderId="13" xfId="2" applyNumberFormat="1" applyFont="1" applyBorder="1" applyAlignment="1">
      <alignment horizontal="right" vertical="center"/>
    </xf>
    <xf numFmtId="167" fontId="13" fillId="0" borderId="13" xfId="2" applyNumberFormat="1" applyFont="1" applyFill="1" applyBorder="1" applyAlignment="1">
      <alignment horizontal="right" vertical="center"/>
    </xf>
    <xf numFmtId="166" fontId="13" fillId="0" borderId="13" xfId="2" applyNumberFormat="1" applyFont="1" applyFill="1" applyBorder="1"/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2" borderId="11" xfId="0" applyNumberFormat="1" applyFont="1" applyFill="1" applyBorder="1" applyAlignment="1">
      <alignment horizontal="right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 wrapText="1"/>
    </xf>
    <xf numFmtId="0" fontId="6" fillId="2" borderId="1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65" fontId="2" fillId="7" borderId="18" xfId="2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64" fontId="6" fillId="2" borderId="13" xfId="0" applyNumberFormat="1" applyFont="1" applyFill="1" applyBorder="1" applyAlignment="1">
      <alignment horizontal="right" vertical="center"/>
    </xf>
    <xf numFmtId="8" fontId="6" fillId="0" borderId="0" xfId="0" applyNumberFormat="1" applyFont="1"/>
    <xf numFmtId="165" fontId="13" fillId="22" borderId="13" xfId="2" applyFont="1" applyFill="1" applyBorder="1" applyAlignment="1">
      <alignment vertical="center" wrapText="1"/>
    </xf>
    <xf numFmtId="167" fontId="13" fillId="22" borderId="13" xfId="2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17" borderId="13" xfId="0" applyFont="1" applyFill="1" applyBorder="1" applyAlignment="1">
      <alignment vertical="center"/>
    </xf>
    <xf numFmtId="8" fontId="13" fillId="0" borderId="13" xfId="0" applyNumberFormat="1" applyFont="1" applyBorder="1" applyAlignment="1">
      <alignment horizontal="right" vertical="center"/>
    </xf>
    <xf numFmtId="0" fontId="13" fillId="14" borderId="13" xfId="0" applyFont="1" applyFill="1" applyBorder="1" applyAlignment="1">
      <alignment vertical="center"/>
    </xf>
    <xf numFmtId="8" fontId="13" fillId="14" borderId="13" xfId="0" applyNumberFormat="1" applyFont="1" applyFill="1" applyBorder="1" applyAlignment="1">
      <alignment horizontal="right" vertical="center"/>
    </xf>
    <xf numFmtId="0" fontId="3" fillId="5" borderId="14" xfId="0" applyFont="1" applyFill="1" applyBorder="1" applyAlignment="1">
      <alignment vertical="center"/>
    </xf>
    <xf numFmtId="164" fontId="3" fillId="5" borderId="14" xfId="0" applyNumberFormat="1" applyFont="1" applyFill="1" applyBorder="1" applyAlignment="1">
      <alignment horizontal="right" vertical="center"/>
    </xf>
    <xf numFmtId="0" fontId="2" fillId="18" borderId="0" xfId="0" applyFont="1" applyFill="1" applyBorder="1" applyAlignment="1">
      <alignment horizontal="center" vertical="center"/>
    </xf>
    <xf numFmtId="169" fontId="2" fillId="18" borderId="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164" fontId="2" fillId="15" borderId="11" xfId="0" applyNumberFormat="1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vertical="center"/>
    </xf>
    <xf numFmtId="164" fontId="3" fillId="15" borderId="11" xfId="0" applyNumberFormat="1" applyFont="1" applyFill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164" fontId="3" fillId="15" borderId="14" xfId="0" applyNumberFormat="1" applyFont="1" applyFill="1" applyBorder="1" applyAlignment="1">
      <alignment horizontal="right" vertical="center"/>
    </xf>
    <xf numFmtId="165" fontId="2" fillId="12" borderId="26" xfId="2" applyFont="1" applyFill="1" applyBorder="1" applyAlignment="1">
      <alignment horizontal="center" vertical="center"/>
    </xf>
    <xf numFmtId="166" fontId="2" fillId="12" borderId="26" xfId="2" applyNumberFormat="1" applyFont="1" applyFill="1" applyBorder="1" applyAlignment="1">
      <alignment horizontal="center" vertical="center" wrapText="1"/>
    </xf>
    <xf numFmtId="165" fontId="3" fillId="12" borderId="26" xfId="2" applyFont="1" applyFill="1" applyBorder="1" applyAlignment="1">
      <alignment vertical="center"/>
    </xf>
    <xf numFmtId="166" fontId="3" fillId="12" borderId="26" xfId="2" applyNumberFormat="1" applyFont="1" applyFill="1" applyBorder="1" applyAlignment="1">
      <alignment horizontal="right" vertical="center"/>
    </xf>
    <xf numFmtId="165" fontId="3" fillId="12" borderId="27" xfId="2" applyFont="1" applyFill="1" applyBorder="1" applyAlignment="1">
      <alignment vertical="center"/>
    </xf>
    <xf numFmtId="166" fontId="3" fillId="12" borderId="29" xfId="2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164" fontId="6" fillId="5" borderId="0" xfId="0" applyNumberFormat="1" applyFont="1" applyFill="1"/>
    <xf numFmtId="0" fontId="6" fillId="5" borderId="0" xfId="0" applyFont="1" applyFill="1"/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5" fontId="2" fillId="7" borderId="18" xfId="2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164" fontId="6" fillId="2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5" fontId="12" fillId="0" borderId="20" xfId="3" applyFont="1" applyFill="1" applyBorder="1" applyAlignment="1">
      <alignment horizontal="center" vertical="center"/>
    </xf>
    <xf numFmtId="165" fontId="11" fillId="0" borderId="19" xfId="3" applyFont="1" applyFill="1" applyBorder="1" applyAlignment="1">
      <alignment horizontal="center" vertical="center" wrapText="1"/>
    </xf>
    <xf numFmtId="165" fontId="10" fillId="7" borderId="20" xfId="3" applyFont="1" applyFill="1" applyBorder="1" applyAlignment="1">
      <alignment horizontal="center" vertical="center" wrapText="1"/>
    </xf>
    <xf numFmtId="165" fontId="10" fillId="7" borderId="20" xfId="3" applyFont="1" applyFill="1" applyBorder="1" applyAlignment="1">
      <alignment horizontal="right" vertical="center" wrapText="1"/>
    </xf>
    <xf numFmtId="0" fontId="0" fillId="7" borderId="20" xfId="0" applyFill="1" applyBorder="1"/>
    <xf numFmtId="166" fontId="10" fillId="7" borderId="21" xfId="3" applyNumberFormat="1" applyFont="1" applyFill="1" applyBorder="1" applyAlignment="1">
      <alignment vertical="center"/>
    </xf>
    <xf numFmtId="166" fontId="9" fillId="8" borderId="18" xfId="3" applyNumberFormat="1" applyFont="1" applyFill="1" applyBorder="1" applyAlignment="1">
      <alignment horizontal="center" vertical="center" wrapText="1"/>
    </xf>
    <xf numFmtId="165" fontId="9" fillId="8" borderId="18" xfId="3" applyFont="1" applyFill="1" applyBorder="1" applyAlignment="1">
      <alignment horizontal="center" vertical="center" wrapText="1"/>
    </xf>
    <xf numFmtId="165" fontId="10" fillId="8" borderId="18" xfId="3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64" fontId="6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/>
    </xf>
    <xf numFmtId="165" fontId="14" fillId="11" borderId="13" xfId="2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165" fontId="14" fillId="20" borderId="13" xfId="2" applyFont="1" applyFill="1" applyBorder="1" applyAlignment="1">
      <alignment horizontal="center" vertical="center"/>
    </xf>
    <xf numFmtId="165" fontId="13" fillId="21" borderId="13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5" borderId="13" xfId="0" applyNumberFormat="1" applyFont="1" applyFill="1" applyBorder="1" applyAlignment="1">
      <alignment horizontal="center"/>
    </xf>
    <xf numFmtId="164" fontId="5" fillId="5" borderId="13" xfId="0" applyNumberFormat="1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/>
    </xf>
  </cellXfs>
  <cellStyles count="4">
    <cellStyle name="Excel Built-in Normal" xfId="2"/>
    <cellStyle name="Excel Built-in Normal 1" xfId="3"/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lid.abmsolid.com.pl/~olawa/projekt%20wykonawcz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opLeftCell="A82" zoomScaleNormal="100" workbookViewId="0">
      <selection activeCell="C92" sqref="C92"/>
    </sheetView>
  </sheetViews>
  <sheetFormatPr defaultRowHeight="20.25" customHeight="1" x14ac:dyDescent="0.25"/>
  <cols>
    <col min="1" max="1" width="9.140625" style="1"/>
    <col min="2" max="2" width="33.28515625" style="1" customWidth="1"/>
    <col min="3" max="3" width="18.5703125" style="2" customWidth="1"/>
    <col min="4" max="4" width="18.5703125" style="6" customWidth="1"/>
    <col min="5" max="9" width="18" style="1" customWidth="1"/>
    <col min="10" max="10" width="21.28515625" style="1" customWidth="1"/>
    <col min="11" max="11" width="20.42578125" style="1" customWidth="1"/>
    <col min="12" max="12" width="19.5703125" style="1" customWidth="1"/>
    <col min="13" max="16384" width="9.140625" style="1"/>
  </cols>
  <sheetData>
    <row r="1" spans="1:9" ht="20.25" customHeight="1" thickTop="1" x14ac:dyDescent="0.25">
      <c r="A1" s="137" t="s">
        <v>0</v>
      </c>
      <c r="B1" s="10" t="s">
        <v>1</v>
      </c>
      <c r="C1" s="11"/>
      <c r="D1" s="12"/>
      <c r="E1" s="13"/>
      <c r="F1" s="221" t="s">
        <v>2</v>
      </c>
      <c r="G1" s="221"/>
      <c r="H1" s="221"/>
      <c r="I1" s="221"/>
    </row>
    <row r="2" spans="1:9" ht="35.25" customHeight="1" x14ac:dyDescent="0.25">
      <c r="A2" s="14" t="s">
        <v>3</v>
      </c>
      <c r="B2" s="14" t="s">
        <v>4</v>
      </c>
      <c r="C2" s="15" t="s">
        <v>5</v>
      </c>
      <c r="D2" s="16" t="s">
        <v>399</v>
      </c>
      <c r="E2" s="17" t="s">
        <v>6</v>
      </c>
      <c r="F2" s="14" t="s">
        <v>7</v>
      </c>
      <c r="G2" s="14" t="s">
        <v>8</v>
      </c>
      <c r="H2" s="14" t="s">
        <v>9</v>
      </c>
      <c r="I2" s="17" t="s">
        <v>10</v>
      </c>
    </row>
    <row r="3" spans="1:9" ht="20.25" customHeight="1" x14ac:dyDescent="0.25">
      <c r="A3" s="201" t="s">
        <v>0</v>
      </c>
      <c r="B3" s="209" t="s">
        <v>11</v>
      </c>
      <c r="C3" s="210">
        <v>5232500</v>
      </c>
      <c r="D3" s="219">
        <v>2093</v>
      </c>
      <c r="E3" s="138">
        <v>1680</v>
      </c>
      <c r="F3" s="201" t="s">
        <v>13</v>
      </c>
      <c r="G3" s="201" t="s">
        <v>14</v>
      </c>
      <c r="H3" s="201" t="s">
        <v>15</v>
      </c>
      <c r="I3" s="201" t="s">
        <v>16</v>
      </c>
    </row>
    <row r="4" spans="1:9" ht="20.25" customHeight="1" x14ac:dyDescent="0.25">
      <c r="A4" s="201"/>
      <c r="B4" s="209"/>
      <c r="C4" s="210"/>
      <c r="D4" s="219"/>
      <c r="E4" s="138" t="s">
        <v>12</v>
      </c>
      <c r="F4" s="201"/>
      <c r="G4" s="201"/>
      <c r="H4" s="201"/>
      <c r="I4" s="201"/>
    </row>
    <row r="5" spans="1:9" ht="11.25" customHeight="1" x14ac:dyDescent="0.25">
      <c r="A5" s="201" t="s">
        <v>17</v>
      </c>
      <c r="B5" s="220" t="s">
        <v>408</v>
      </c>
      <c r="C5" s="210">
        <v>3705600</v>
      </c>
      <c r="D5" s="219">
        <v>1482.24</v>
      </c>
      <c r="E5" s="201" t="s">
        <v>18</v>
      </c>
      <c r="F5" s="201" t="s">
        <v>13</v>
      </c>
      <c r="G5" s="138" t="s">
        <v>19</v>
      </c>
      <c r="H5" s="201" t="s">
        <v>15</v>
      </c>
      <c r="I5" s="138" t="s">
        <v>21</v>
      </c>
    </row>
    <row r="6" spans="1:9" ht="20.25" customHeight="1" x14ac:dyDescent="0.25">
      <c r="A6" s="201"/>
      <c r="B6" s="220"/>
      <c r="C6" s="210"/>
      <c r="D6" s="219"/>
      <c r="E6" s="201"/>
      <c r="F6" s="201"/>
      <c r="G6" s="138" t="s">
        <v>20</v>
      </c>
      <c r="H6" s="201"/>
      <c r="I6" s="138" t="s">
        <v>22</v>
      </c>
    </row>
    <row r="7" spans="1:9" ht="20.25" customHeight="1" x14ac:dyDescent="0.25">
      <c r="A7" s="201" t="s">
        <v>23</v>
      </c>
      <c r="B7" s="220" t="s">
        <v>407</v>
      </c>
      <c r="C7" s="218" t="s">
        <v>406</v>
      </c>
      <c r="D7" s="219"/>
      <c r="E7" s="201"/>
      <c r="F7" s="201"/>
      <c r="G7" s="201"/>
      <c r="H7" s="201"/>
      <c r="I7" s="201"/>
    </row>
    <row r="8" spans="1:9" ht="20.25" customHeight="1" x14ac:dyDescent="0.25">
      <c r="A8" s="201"/>
      <c r="B8" s="220"/>
      <c r="C8" s="218"/>
      <c r="D8" s="219"/>
      <c r="E8" s="201"/>
      <c r="F8" s="201"/>
      <c r="G8" s="201"/>
      <c r="H8" s="201"/>
      <c r="I8" s="201"/>
    </row>
    <row r="9" spans="1:9" ht="32.25" customHeight="1" x14ac:dyDescent="0.25">
      <c r="A9" s="138" t="s">
        <v>27</v>
      </c>
      <c r="B9" s="139" t="s">
        <v>24</v>
      </c>
      <c r="C9" s="140">
        <v>18200000</v>
      </c>
      <c r="D9" s="141">
        <v>3203.22</v>
      </c>
      <c r="E9" s="18" t="s">
        <v>25</v>
      </c>
      <c r="F9" s="138" t="s">
        <v>26</v>
      </c>
      <c r="G9" s="138" t="s">
        <v>15</v>
      </c>
      <c r="H9" s="138" t="s">
        <v>15</v>
      </c>
      <c r="I9" s="138"/>
    </row>
    <row r="10" spans="1:9" ht="45.75" customHeight="1" x14ac:dyDescent="0.25">
      <c r="A10" s="138" t="s">
        <v>30</v>
      </c>
      <c r="B10" s="139" t="s">
        <v>28</v>
      </c>
      <c r="C10" s="140">
        <v>202359</v>
      </c>
      <c r="D10" s="141"/>
      <c r="E10" s="138" t="s">
        <v>29</v>
      </c>
      <c r="F10" s="138" t="s">
        <v>13</v>
      </c>
      <c r="G10" s="138" t="s">
        <v>29</v>
      </c>
      <c r="H10" s="138" t="s">
        <v>29</v>
      </c>
      <c r="I10" s="138" t="s">
        <v>16</v>
      </c>
    </row>
    <row r="11" spans="1:9" ht="54.75" customHeight="1" x14ac:dyDescent="0.25">
      <c r="A11" s="138" t="s">
        <v>32</v>
      </c>
      <c r="B11" s="139" t="s">
        <v>409</v>
      </c>
      <c r="C11" s="140">
        <v>73916</v>
      </c>
      <c r="D11" s="141"/>
      <c r="E11" s="138" t="s">
        <v>26</v>
      </c>
      <c r="F11" s="138" t="s">
        <v>13</v>
      </c>
      <c r="G11" s="138" t="s">
        <v>15</v>
      </c>
      <c r="H11" s="138" t="s">
        <v>15</v>
      </c>
      <c r="I11" s="138" t="s">
        <v>31</v>
      </c>
    </row>
    <row r="12" spans="1:9" ht="20.25" customHeight="1" x14ac:dyDescent="0.25">
      <c r="A12" s="138" t="s">
        <v>40</v>
      </c>
      <c r="B12" s="139" t="s">
        <v>37</v>
      </c>
      <c r="C12" s="140">
        <v>211097.56</v>
      </c>
      <c r="D12" s="141"/>
      <c r="E12" s="138" t="s">
        <v>38</v>
      </c>
      <c r="F12" s="138" t="s">
        <v>13</v>
      </c>
      <c r="G12" s="138" t="s">
        <v>15</v>
      </c>
      <c r="H12" s="138" t="s">
        <v>15</v>
      </c>
      <c r="I12" s="138" t="s">
        <v>39</v>
      </c>
    </row>
    <row r="13" spans="1:9" ht="39.75" customHeight="1" x14ac:dyDescent="0.25">
      <c r="A13" s="138" t="s">
        <v>46</v>
      </c>
      <c r="B13" s="139" t="s">
        <v>41</v>
      </c>
      <c r="C13" s="140">
        <v>2507000</v>
      </c>
      <c r="D13" s="141">
        <v>1002.8</v>
      </c>
      <c r="E13" s="138" t="s">
        <v>42</v>
      </c>
      <c r="F13" s="138" t="s">
        <v>43</v>
      </c>
      <c r="G13" s="138" t="s">
        <v>44</v>
      </c>
      <c r="H13" s="138" t="s">
        <v>45</v>
      </c>
      <c r="I13" s="138" t="s">
        <v>39</v>
      </c>
    </row>
    <row r="14" spans="1:9" ht="39.75" customHeight="1" x14ac:dyDescent="0.25">
      <c r="A14" s="138" t="s">
        <v>47</v>
      </c>
      <c r="B14" s="139" t="s">
        <v>449</v>
      </c>
      <c r="C14" s="45">
        <v>40225</v>
      </c>
      <c r="D14" s="141"/>
      <c r="E14" s="138"/>
      <c r="F14" s="138"/>
      <c r="G14" s="138"/>
      <c r="H14" s="138"/>
      <c r="I14" s="138"/>
    </row>
    <row r="15" spans="1:9" ht="33" customHeight="1" x14ac:dyDescent="0.25">
      <c r="A15" s="138" t="s">
        <v>51</v>
      </c>
      <c r="B15" s="39" t="s">
        <v>413</v>
      </c>
      <c r="C15" s="42">
        <v>60200650</v>
      </c>
      <c r="D15" s="43"/>
      <c r="E15" s="44" t="s">
        <v>26</v>
      </c>
      <c r="F15" s="44" t="s">
        <v>26</v>
      </c>
      <c r="G15" s="44" t="s">
        <v>26</v>
      </c>
      <c r="H15" s="44" t="s">
        <v>26</v>
      </c>
      <c r="I15" s="44" t="s">
        <v>26</v>
      </c>
    </row>
    <row r="16" spans="1:9" ht="20.25" customHeight="1" x14ac:dyDescent="0.25">
      <c r="A16" s="201" t="s">
        <v>54</v>
      </c>
      <c r="B16" s="209" t="s">
        <v>48</v>
      </c>
      <c r="C16" s="210">
        <v>26000000</v>
      </c>
      <c r="D16" s="215"/>
      <c r="E16" s="201">
        <v>2012</v>
      </c>
      <c r="F16" s="211"/>
      <c r="G16" s="211"/>
      <c r="H16" s="211"/>
      <c r="I16" s="211"/>
    </row>
    <row r="17" spans="1:9" ht="20.25" customHeight="1" x14ac:dyDescent="0.25">
      <c r="A17" s="201"/>
      <c r="B17" s="209"/>
      <c r="C17" s="210"/>
      <c r="D17" s="216"/>
      <c r="E17" s="201"/>
      <c r="F17" s="212" t="s">
        <v>49</v>
      </c>
      <c r="G17" s="212"/>
      <c r="H17" s="212"/>
      <c r="I17" s="212"/>
    </row>
    <row r="18" spans="1:9" ht="20.25" customHeight="1" x14ac:dyDescent="0.25">
      <c r="A18" s="201"/>
      <c r="B18" s="209"/>
      <c r="C18" s="210"/>
      <c r="D18" s="216"/>
      <c r="E18" s="201"/>
      <c r="F18" s="213" t="s">
        <v>50</v>
      </c>
      <c r="G18" s="213"/>
      <c r="H18" s="213"/>
      <c r="I18" s="213"/>
    </row>
    <row r="19" spans="1:9" ht="20.25" customHeight="1" x14ac:dyDescent="0.25">
      <c r="A19" s="201"/>
      <c r="B19" s="209"/>
      <c r="C19" s="210"/>
      <c r="D19" s="217"/>
      <c r="E19" s="201"/>
      <c r="F19" s="214"/>
      <c r="G19" s="214"/>
      <c r="H19" s="214"/>
      <c r="I19" s="214"/>
    </row>
    <row r="20" spans="1:9" ht="38.25" customHeight="1" x14ac:dyDescent="0.25">
      <c r="A20" s="138" t="s">
        <v>148</v>
      </c>
      <c r="B20" s="139" t="s">
        <v>393</v>
      </c>
      <c r="C20" s="140">
        <v>8631562.5500000007</v>
      </c>
      <c r="D20" s="141"/>
      <c r="E20" s="138" t="s">
        <v>428</v>
      </c>
      <c r="F20" s="138" t="s">
        <v>43</v>
      </c>
      <c r="G20" s="138" t="s">
        <v>429</v>
      </c>
      <c r="H20" s="18" t="s">
        <v>430</v>
      </c>
      <c r="I20" s="18" t="s">
        <v>431</v>
      </c>
    </row>
    <row r="21" spans="1:9" s="57" customFormat="1" ht="84.75" customHeight="1" thickBot="1" x14ac:dyDescent="0.3">
      <c r="A21" s="53" t="s">
        <v>151</v>
      </c>
      <c r="B21" s="54" t="s">
        <v>422</v>
      </c>
      <c r="C21" s="55">
        <v>349464.15</v>
      </c>
      <c r="D21" s="56"/>
      <c r="E21" s="53"/>
      <c r="F21" s="53"/>
      <c r="G21" s="53"/>
      <c r="H21" s="53"/>
      <c r="I21" s="53"/>
    </row>
    <row r="22" spans="1:9" s="57" customFormat="1" ht="38.25" customHeight="1" thickBot="1" x14ac:dyDescent="0.3">
      <c r="A22" s="53" t="s">
        <v>155</v>
      </c>
      <c r="B22" s="54" t="s">
        <v>423</v>
      </c>
      <c r="C22" s="55">
        <v>71045.320000000007</v>
      </c>
      <c r="D22" s="56"/>
      <c r="E22" s="53"/>
      <c r="F22" s="53"/>
      <c r="G22" s="53"/>
      <c r="H22" s="53"/>
      <c r="I22" s="53"/>
    </row>
    <row r="23" spans="1:9" s="57" customFormat="1" ht="38.25" customHeight="1" thickBot="1" x14ac:dyDescent="0.3">
      <c r="A23" s="53" t="s">
        <v>158</v>
      </c>
      <c r="B23" s="54" t="s">
        <v>424</v>
      </c>
      <c r="C23" s="55">
        <v>334858.99</v>
      </c>
      <c r="D23" s="56"/>
      <c r="E23" s="53"/>
      <c r="F23" s="53"/>
      <c r="G23" s="53"/>
      <c r="H23" s="53"/>
      <c r="I23" s="53"/>
    </row>
    <row r="24" spans="1:9" ht="38.25" customHeight="1" x14ac:dyDescent="0.25">
      <c r="A24" s="138" t="s">
        <v>160</v>
      </c>
      <c r="B24" s="139" t="s">
        <v>425</v>
      </c>
      <c r="C24" s="140">
        <v>123390.39999999999</v>
      </c>
      <c r="D24" s="141"/>
      <c r="E24" s="138"/>
      <c r="F24" s="138"/>
      <c r="G24" s="138"/>
      <c r="H24" s="138"/>
      <c r="I24" s="138"/>
    </row>
    <row r="25" spans="1:9" ht="38.25" customHeight="1" x14ac:dyDescent="0.25">
      <c r="A25" s="138" t="s">
        <v>190</v>
      </c>
      <c r="B25" s="139" t="s">
        <v>432</v>
      </c>
      <c r="C25" s="140">
        <v>41500</v>
      </c>
      <c r="D25" s="141"/>
      <c r="E25" s="138"/>
      <c r="F25" s="138"/>
      <c r="G25" s="138"/>
      <c r="H25" s="138"/>
      <c r="I25" s="138"/>
    </row>
    <row r="26" spans="1:9" ht="38.25" customHeight="1" x14ac:dyDescent="0.25">
      <c r="A26" s="138" t="s">
        <v>192</v>
      </c>
      <c r="B26" s="139" t="s">
        <v>426</v>
      </c>
      <c r="C26" s="140">
        <v>11590</v>
      </c>
      <c r="D26" s="141"/>
      <c r="E26" s="138"/>
      <c r="F26" s="138"/>
      <c r="G26" s="138"/>
      <c r="H26" s="138"/>
      <c r="I26" s="138"/>
    </row>
    <row r="27" spans="1:9" ht="38.25" customHeight="1" x14ac:dyDescent="0.25">
      <c r="A27" s="138" t="s">
        <v>194</v>
      </c>
      <c r="B27" s="139" t="s">
        <v>427</v>
      </c>
      <c r="C27" s="140">
        <v>125796</v>
      </c>
      <c r="D27" s="141"/>
      <c r="E27" s="138"/>
      <c r="F27" s="138"/>
      <c r="G27" s="138"/>
      <c r="H27" s="138"/>
      <c r="I27" s="138"/>
    </row>
    <row r="28" spans="1:9" ht="38.25" customHeight="1" x14ac:dyDescent="0.25">
      <c r="A28" s="138" t="s">
        <v>196</v>
      </c>
      <c r="B28" s="139" t="s">
        <v>410</v>
      </c>
      <c r="C28" s="140">
        <f>7726.5+1126.51+5978+5978+5978+20571.64+10067.37+15519.92+159600</f>
        <v>232545.94</v>
      </c>
      <c r="D28" s="141"/>
      <c r="E28" s="138"/>
      <c r="F28" s="138"/>
      <c r="G28" s="138"/>
      <c r="H28" s="138"/>
      <c r="I28" s="138"/>
    </row>
    <row r="29" spans="1:9" ht="38.25" customHeight="1" x14ac:dyDescent="0.25">
      <c r="A29" s="138" t="s">
        <v>198</v>
      </c>
      <c r="B29" s="139" t="s">
        <v>411</v>
      </c>
      <c r="C29" s="140">
        <f>48667.58+34869.84</f>
        <v>83537.42</v>
      </c>
      <c r="D29" s="141"/>
      <c r="E29" s="138"/>
      <c r="F29" s="138"/>
      <c r="G29" s="138"/>
      <c r="H29" s="138"/>
      <c r="I29" s="138"/>
    </row>
    <row r="30" spans="1:9" ht="38.25" customHeight="1" x14ac:dyDescent="0.25">
      <c r="A30" s="138" t="s">
        <v>200</v>
      </c>
      <c r="B30" s="139" t="s">
        <v>412</v>
      </c>
      <c r="C30" s="140">
        <v>23262.23</v>
      </c>
      <c r="D30" s="141"/>
      <c r="E30" s="138"/>
      <c r="F30" s="138"/>
      <c r="G30" s="138"/>
      <c r="H30" s="138"/>
      <c r="I30" s="138"/>
    </row>
    <row r="31" spans="1:9" ht="20.25" customHeight="1" x14ac:dyDescent="0.25">
      <c r="A31" s="138" t="s">
        <v>202</v>
      </c>
      <c r="B31" s="142" t="s">
        <v>52</v>
      </c>
      <c r="C31" s="140">
        <v>2000000</v>
      </c>
      <c r="D31" s="141"/>
      <c r="E31" s="138" t="s">
        <v>53</v>
      </c>
      <c r="F31" s="138" t="s">
        <v>53</v>
      </c>
      <c r="G31" s="138" t="s">
        <v>53</v>
      </c>
      <c r="H31" s="138" t="s">
        <v>53</v>
      </c>
      <c r="I31" s="138" t="s">
        <v>53</v>
      </c>
    </row>
    <row r="32" spans="1:9" ht="20.25" customHeight="1" thickBot="1" x14ac:dyDescent="0.3">
      <c r="A32" s="19" t="s">
        <v>204</v>
      </c>
      <c r="B32" s="117" t="s">
        <v>55</v>
      </c>
      <c r="C32" s="116">
        <v>1165815.83</v>
      </c>
      <c r="D32" s="143"/>
      <c r="E32" s="19" t="s">
        <v>53</v>
      </c>
      <c r="F32" s="19" t="s">
        <v>53</v>
      </c>
      <c r="G32" s="19" t="s">
        <v>53</v>
      </c>
      <c r="H32" s="19" t="s">
        <v>53</v>
      </c>
      <c r="I32" s="19" t="s">
        <v>53</v>
      </c>
    </row>
    <row r="33" spans="1:9" ht="20.25" customHeight="1" thickTop="1" thickBot="1" x14ac:dyDescent="0.3"/>
    <row r="34" spans="1:9" ht="20.25" customHeight="1" thickTop="1" x14ac:dyDescent="0.25">
      <c r="A34" s="148" t="s">
        <v>17</v>
      </c>
      <c r="B34" s="147" t="s">
        <v>56</v>
      </c>
      <c r="C34" s="20"/>
      <c r="D34" s="21"/>
      <c r="E34" s="22"/>
      <c r="F34" s="198" t="s">
        <v>2</v>
      </c>
      <c r="G34" s="198"/>
      <c r="H34" s="198"/>
      <c r="I34" s="198"/>
    </row>
    <row r="35" spans="1:9" ht="33.75" customHeight="1" x14ac:dyDescent="0.25">
      <c r="A35" s="23" t="s">
        <v>3</v>
      </c>
      <c r="B35" s="23" t="s">
        <v>4</v>
      </c>
      <c r="C35" s="24" t="s">
        <v>5</v>
      </c>
      <c r="D35" s="25" t="s">
        <v>399</v>
      </c>
      <c r="E35" s="26" t="s">
        <v>6</v>
      </c>
      <c r="F35" s="23" t="s">
        <v>7</v>
      </c>
      <c r="G35" s="23" t="s">
        <v>8</v>
      </c>
      <c r="H35" s="23" t="s">
        <v>9</v>
      </c>
      <c r="I35" s="26" t="s">
        <v>10</v>
      </c>
    </row>
    <row r="36" spans="1:9" ht="20.25" customHeight="1" thickBot="1" x14ac:dyDescent="0.3">
      <c r="A36" s="3" t="s">
        <v>0</v>
      </c>
      <c r="B36" s="4" t="s">
        <v>57</v>
      </c>
      <c r="C36" s="5">
        <v>71185.039999999994</v>
      </c>
      <c r="D36" s="110"/>
      <c r="E36" s="3"/>
      <c r="F36" s="3"/>
      <c r="G36" s="3"/>
      <c r="H36" s="3"/>
      <c r="I36" s="3"/>
    </row>
    <row r="37" spans="1:9" ht="20.25" customHeight="1" thickTop="1" thickBot="1" x14ac:dyDescent="0.3">
      <c r="A37" s="160"/>
      <c r="B37" s="161"/>
      <c r="C37" s="162"/>
      <c r="D37" s="163"/>
      <c r="E37" s="160"/>
      <c r="F37" s="160"/>
      <c r="G37" s="160"/>
      <c r="H37" s="160"/>
      <c r="I37" s="160"/>
    </row>
    <row r="38" spans="1:9" ht="20.25" customHeight="1" thickTop="1" x14ac:dyDescent="0.25">
      <c r="A38" s="148" t="s">
        <v>23</v>
      </c>
      <c r="B38" s="199" t="s">
        <v>58</v>
      </c>
      <c r="C38" s="199"/>
      <c r="D38" s="118"/>
      <c r="E38" s="22"/>
      <c r="F38" s="198" t="s">
        <v>2</v>
      </c>
      <c r="G38" s="198"/>
      <c r="H38" s="198"/>
      <c r="I38" s="198"/>
    </row>
    <row r="39" spans="1:9" ht="32.25" customHeight="1" x14ac:dyDescent="0.25">
      <c r="A39" s="23" t="s">
        <v>3</v>
      </c>
      <c r="B39" s="23" t="s">
        <v>4</v>
      </c>
      <c r="C39" s="24" t="s">
        <v>5</v>
      </c>
      <c r="D39" s="25" t="s">
        <v>399</v>
      </c>
      <c r="E39" s="26" t="s">
        <v>6</v>
      </c>
      <c r="F39" s="23" t="s">
        <v>7</v>
      </c>
      <c r="G39" s="23" t="s">
        <v>8</v>
      </c>
      <c r="H39" s="23" t="s">
        <v>9</v>
      </c>
      <c r="I39" s="26" t="s">
        <v>10</v>
      </c>
    </row>
    <row r="40" spans="1:9" ht="20.25" customHeight="1" x14ac:dyDescent="0.25">
      <c r="A40" s="144" t="s">
        <v>0</v>
      </c>
      <c r="B40" s="145" t="s">
        <v>59</v>
      </c>
      <c r="C40" s="146">
        <v>50300</v>
      </c>
      <c r="D40" s="7"/>
      <c r="E40" s="144"/>
      <c r="F40" s="144"/>
      <c r="G40" s="144"/>
      <c r="H40" s="144"/>
      <c r="I40" s="144"/>
    </row>
    <row r="41" spans="1:9" ht="20.25" customHeight="1" thickBot="1" x14ac:dyDescent="0.3">
      <c r="A41" s="3" t="s">
        <v>17</v>
      </c>
      <c r="B41" s="4" t="s">
        <v>57</v>
      </c>
      <c r="C41" s="150">
        <f>4148+22639.77+240787.44+1041279.1+190436.85</f>
        <v>1499291.1600000001</v>
      </c>
      <c r="D41" s="110"/>
      <c r="E41" s="3"/>
      <c r="F41" s="3"/>
      <c r="G41" s="3"/>
      <c r="H41" s="3"/>
      <c r="I41" s="3"/>
    </row>
    <row r="42" spans="1:9" ht="20.25" customHeight="1" thickTop="1" thickBot="1" x14ac:dyDescent="0.3"/>
    <row r="43" spans="1:9" ht="20.25" customHeight="1" thickTop="1" x14ac:dyDescent="0.25">
      <c r="A43" s="149" t="s">
        <v>27</v>
      </c>
      <c r="B43" s="92" t="s">
        <v>470</v>
      </c>
      <c r="C43" s="93"/>
      <c r="D43" s="94"/>
      <c r="E43" s="94"/>
      <c r="F43" s="203" t="s">
        <v>2</v>
      </c>
      <c r="G43" s="203"/>
      <c r="H43" s="203"/>
      <c r="I43" s="203"/>
    </row>
    <row r="44" spans="1:9" ht="45" customHeight="1" x14ac:dyDescent="0.25">
      <c r="A44" s="95" t="s">
        <v>3</v>
      </c>
      <c r="B44" s="95" t="s">
        <v>4</v>
      </c>
      <c r="C44" s="96" t="s">
        <v>5</v>
      </c>
      <c r="D44" s="97" t="s">
        <v>399</v>
      </c>
      <c r="E44" s="98" t="s">
        <v>6</v>
      </c>
      <c r="F44" s="95" t="s">
        <v>7</v>
      </c>
      <c r="G44" s="95" t="s">
        <v>8</v>
      </c>
      <c r="H44" s="95" t="s">
        <v>9</v>
      </c>
      <c r="I44" s="98" t="s">
        <v>10</v>
      </c>
    </row>
    <row r="45" spans="1:9" ht="44.25" customHeight="1" x14ac:dyDescent="0.25">
      <c r="A45" s="99" t="s">
        <v>0</v>
      </c>
      <c r="B45" s="100" t="s">
        <v>61</v>
      </c>
      <c r="C45" s="101">
        <v>4080000</v>
      </c>
      <c r="D45" s="99">
        <v>2040</v>
      </c>
      <c r="E45" s="102" t="s">
        <v>62</v>
      </c>
      <c r="F45" s="99" t="s">
        <v>13</v>
      </c>
      <c r="G45" s="99" t="s">
        <v>63</v>
      </c>
      <c r="H45" s="102" t="s">
        <v>64</v>
      </c>
      <c r="I45" s="99" t="s">
        <v>39</v>
      </c>
    </row>
    <row r="46" spans="1:9" ht="20.25" customHeight="1" x14ac:dyDescent="0.25">
      <c r="A46" s="99" t="s">
        <v>17</v>
      </c>
      <c r="B46" s="103" t="s">
        <v>65</v>
      </c>
      <c r="C46" s="101">
        <v>8000</v>
      </c>
      <c r="D46" s="99"/>
      <c r="E46" s="99">
        <v>1972</v>
      </c>
      <c r="F46" s="99" t="s">
        <v>13</v>
      </c>
      <c r="G46" s="99" t="s">
        <v>63</v>
      </c>
      <c r="H46" s="99" t="s">
        <v>64</v>
      </c>
      <c r="I46" s="99" t="s">
        <v>39</v>
      </c>
    </row>
    <row r="47" spans="1:9" ht="20.25" customHeight="1" x14ac:dyDescent="0.25">
      <c r="A47" s="99" t="s">
        <v>23</v>
      </c>
      <c r="B47" s="103" t="s">
        <v>66</v>
      </c>
      <c r="C47" s="101">
        <v>4100</v>
      </c>
      <c r="D47" s="99"/>
      <c r="E47" s="99">
        <v>1972</v>
      </c>
      <c r="F47" s="99" t="s">
        <v>13</v>
      </c>
      <c r="G47" s="99" t="s">
        <v>63</v>
      </c>
      <c r="H47" s="99" t="s">
        <v>64</v>
      </c>
      <c r="I47" s="99" t="s">
        <v>39</v>
      </c>
    </row>
    <row r="48" spans="1:9" ht="20.25" customHeight="1" x14ac:dyDescent="0.25">
      <c r="A48" s="99" t="s">
        <v>27</v>
      </c>
      <c r="B48" s="103" t="s">
        <v>437</v>
      </c>
      <c r="C48" s="101">
        <v>92205</v>
      </c>
      <c r="D48" s="99"/>
      <c r="E48" s="99"/>
      <c r="F48" s="99"/>
      <c r="G48" s="99"/>
      <c r="H48" s="99"/>
      <c r="I48" s="99"/>
    </row>
    <row r="49" spans="1:9" ht="20.25" customHeight="1" x14ac:dyDescent="0.25">
      <c r="A49" s="99" t="s">
        <v>30</v>
      </c>
      <c r="B49" s="104" t="s">
        <v>438</v>
      </c>
      <c r="C49" s="105">
        <v>65850</v>
      </c>
      <c r="D49" s="106"/>
      <c r="E49" s="106"/>
      <c r="F49" s="106"/>
      <c r="G49" s="106"/>
      <c r="H49" s="106"/>
      <c r="I49" s="106"/>
    </row>
    <row r="50" spans="1:9" ht="20.25" customHeight="1" thickBot="1" x14ac:dyDescent="0.3">
      <c r="A50" s="107" t="s">
        <v>32</v>
      </c>
      <c r="B50" s="108" t="s">
        <v>57</v>
      </c>
      <c r="C50" s="119">
        <v>651797.30000000005</v>
      </c>
      <c r="D50" s="106"/>
      <c r="E50" s="107"/>
      <c r="F50" s="107"/>
      <c r="G50" s="107"/>
      <c r="H50" s="107"/>
      <c r="I50" s="107"/>
    </row>
    <row r="51" spans="1:9" ht="20.25" customHeight="1" thickTop="1" thickBot="1" x14ac:dyDescent="0.3"/>
    <row r="52" spans="1:9" ht="20.25" customHeight="1" thickTop="1" x14ac:dyDescent="0.25">
      <c r="A52" s="148" t="s">
        <v>30</v>
      </c>
      <c r="B52" s="147" t="s">
        <v>67</v>
      </c>
      <c r="C52" s="20"/>
      <c r="D52" s="21"/>
      <c r="E52" s="22"/>
      <c r="F52" s="198" t="s">
        <v>2</v>
      </c>
      <c r="G52" s="198"/>
      <c r="H52" s="198"/>
      <c r="I52" s="198"/>
    </row>
    <row r="53" spans="1:9" ht="35.25" customHeight="1" x14ac:dyDescent="0.25">
      <c r="A53" s="23" t="s">
        <v>3</v>
      </c>
      <c r="B53" s="23" t="s">
        <v>4</v>
      </c>
      <c r="C53" s="24" t="s">
        <v>5</v>
      </c>
      <c r="D53" s="25" t="s">
        <v>399</v>
      </c>
      <c r="E53" s="26" t="s">
        <v>6</v>
      </c>
      <c r="F53" s="23" t="s">
        <v>7</v>
      </c>
      <c r="G53" s="23" t="s">
        <v>8</v>
      </c>
      <c r="H53" s="23" t="s">
        <v>9</v>
      </c>
      <c r="I53" s="26" t="s">
        <v>10</v>
      </c>
    </row>
    <row r="54" spans="1:9" ht="20.25" customHeight="1" x14ac:dyDescent="0.25">
      <c r="A54" s="144" t="s">
        <v>0</v>
      </c>
      <c r="B54" s="145" t="s">
        <v>68</v>
      </c>
      <c r="C54" s="146">
        <v>1017839</v>
      </c>
      <c r="D54" s="7"/>
      <c r="E54" s="144" t="s">
        <v>69</v>
      </c>
      <c r="F54" s="144" t="s">
        <v>70</v>
      </c>
      <c r="G54" s="144" t="s">
        <v>15</v>
      </c>
      <c r="H54" s="144" t="s">
        <v>71</v>
      </c>
      <c r="I54" s="144" t="s">
        <v>39</v>
      </c>
    </row>
    <row r="55" spans="1:9" ht="20.25" customHeight="1" x14ac:dyDescent="0.25">
      <c r="A55" s="202" t="s">
        <v>17</v>
      </c>
      <c r="B55" s="204" t="s">
        <v>72</v>
      </c>
      <c r="C55" s="205">
        <v>62895</v>
      </c>
      <c r="D55" s="7"/>
      <c r="E55" s="144">
        <v>1985</v>
      </c>
      <c r="F55" s="202" t="s">
        <v>74</v>
      </c>
      <c r="G55" s="202" t="s">
        <v>75</v>
      </c>
      <c r="H55" s="202" t="s">
        <v>76</v>
      </c>
      <c r="I55" s="202" t="s">
        <v>39</v>
      </c>
    </row>
    <row r="56" spans="1:9" ht="20.25" customHeight="1" x14ac:dyDescent="0.25">
      <c r="A56" s="202"/>
      <c r="B56" s="204"/>
      <c r="C56" s="205"/>
      <c r="D56" s="7"/>
      <c r="E56" s="144" t="s">
        <v>73</v>
      </c>
      <c r="F56" s="202"/>
      <c r="G56" s="202"/>
      <c r="H56" s="202"/>
      <c r="I56" s="202"/>
    </row>
    <row r="57" spans="1:9" ht="20.25" customHeight="1" x14ac:dyDescent="0.25">
      <c r="A57" s="202" t="s">
        <v>23</v>
      </c>
      <c r="B57" s="204" t="s">
        <v>77</v>
      </c>
      <c r="C57" s="205">
        <v>3425343</v>
      </c>
      <c r="D57" s="7"/>
      <c r="E57" s="144">
        <v>1985</v>
      </c>
      <c r="F57" s="202" t="s">
        <v>78</v>
      </c>
      <c r="G57" s="202" t="s">
        <v>79</v>
      </c>
      <c r="H57" s="202" t="s">
        <v>76</v>
      </c>
      <c r="I57" s="202" t="s">
        <v>39</v>
      </c>
    </row>
    <row r="58" spans="1:9" ht="20.25" customHeight="1" x14ac:dyDescent="0.25">
      <c r="A58" s="202"/>
      <c r="B58" s="204"/>
      <c r="C58" s="205"/>
      <c r="D58" s="7"/>
      <c r="E58" s="144" t="s">
        <v>73</v>
      </c>
      <c r="F58" s="202"/>
      <c r="G58" s="202"/>
      <c r="H58" s="202"/>
      <c r="I58" s="202"/>
    </row>
    <row r="59" spans="1:9" ht="20.25" customHeight="1" x14ac:dyDescent="0.25">
      <c r="A59" s="202" t="s">
        <v>27</v>
      </c>
      <c r="B59" s="204" t="s">
        <v>80</v>
      </c>
      <c r="C59" s="205">
        <v>689532</v>
      </c>
      <c r="D59" s="7"/>
      <c r="E59" s="144">
        <v>1985</v>
      </c>
      <c r="F59" s="202" t="s">
        <v>81</v>
      </c>
      <c r="G59" s="202" t="s">
        <v>82</v>
      </c>
      <c r="H59" s="202" t="s">
        <v>83</v>
      </c>
      <c r="I59" s="202" t="s">
        <v>39</v>
      </c>
    </row>
    <row r="60" spans="1:9" ht="20.25" customHeight="1" x14ac:dyDescent="0.25">
      <c r="A60" s="202"/>
      <c r="B60" s="204"/>
      <c r="C60" s="205"/>
      <c r="D60" s="7"/>
      <c r="E60" s="144" t="s">
        <v>73</v>
      </c>
      <c r="F60" s="202"/>
      <c r="G60" s="202"/>
      <c r="H60" s="202"/>
      <c r="I60" s="202"/>
    </row>
    <row r="61" spans="1:9" ht="65.25" customHeight="1" x14ac:dyDescent="0.25">
      <c r="A61" s="144" t="s">
        <v>32</v>
      </c>
      <c r="B61" s="40" t="s">
        <v>394</v>
      </c>
      <c r="C61" s="146">
        <v>1212232.68</v>
      </c>
      <c r="D61" s="7"/>
      <c r="E61" s="144"/>
      <c r="F61" s="144"/>
      <c r="G61" s="144"/>
      <c r="H61" s="144"/>
      <c r="I61" s="144"/>
    </row>
    <row r="62" spans="1:9" ht="20.25" customHeight="1" x14ac:dyDescent="0.25">
      <c r="A62" s="144" t="s">
        <v>34</v>
      </c>
      <c r="B62" s="145" t="s">
        <v>84</v>
      </c>
      <c r="C62" s="146">
        <v>766516</v>
      </c>
      <c r="D62" s="7"/>
      <c r="E62" s="144">
        <v>2009</v>
      </c>
      <c r="F62" s="202" t="s">
        <v>85</v>
      </c>
      <c r="G62" s="202"/>
      <c r="H62" s="202"/>
      <c r="I62" s="202"/>
    </row>
    <row r="63" spans="1:9" ht="20.25" customHeight="1" x14ac:dyDescent="0.25">
      <c r="A63" s="144" t="s">
        <v>35</v>
      </c>
      <c r="B63" s="145" t="s">
        <v>86</v>
      </c>
      <c r="C63" s="146">
        <v>622162</v>
      </c>
      <c r="D63" s="7"/>
      <c r="E63" s="144">
        <v>2010</v>
      </c>
      <c r="F63" s="202" t="s">
        <v>85</v>
      </c>
      <c r="G63" s="202"/>
      <c r="H63" s="202"/>
      <c r="I63" s="202"/>
    </row>
    <row r="64" spans="1:9" ht="21" customHeight="1" x14ac:dyDescent="0.25">
      <c r="A64" s="144" t="s">
        <v>36</v>
      </c>
      <c r="B64" s="145" t="s">
        <v>395</v>
      </c>
      <c r="C64" s="146">
        <v>95098.16</v>
      </c>
      <c r="D64" s="7"/>
      <c r="E64" s="144"/>
      <c r="F64" s="144"/>
      <c r="G64" s="144"/>
      <c r="H64" s="144"/>
      <c r="I64" s="144"/>
    </row>
    <row r="65" spans="1:9" ht="20.25" customHeight="1" x14ac:dyDescent="0.25">
      <c r="A65" s="144" t="s">
        <v>40</v>
      </c>
      <c r="B65" s="109" t="s">
        <v>419</v>
      </c>
      <c r="C65" s="206">
        <v>128500</v>
      </c>
      <c r="D65" s="110"/>
      <c r="E65" s="111"/>
      <c r="F65" s="111"/>
      <c r="G65" s="111"/>
      <c r="H65" s="111"/>
      <c r="I65" s="111"/>
    </row>
    <row r="66" spans="1:9" ht="20.25" customHeight="1" x14ac:dyDescent="0.25">
      <c r="A66" s="144" t="s">
        <v>46</v>
      </c>
      <c r="B66" s="109" t="s">
        <v>420</v>
      </c>
      <c r="C66" s="207"/>
      <c r="D66" s="110"/>
      <c r="E66" s="111"/>
      <c r="F66" s="111"/>
      <c r="G66" s="111"/>
      <c r="H66" s="111"/>
      <c r="I66" s="111"/>
    </row>
    <row r="67" spans="1:9" ht="20.25" customHeight="1" x14ac:dyDescent="0.25">
      <c r="A67" s="144" t="s">
        <v>47</v>
      </c>
      <c r="B67" s="145" t="s">
        <v>421</v>
      </c>
      <c r="C67" s="208"/>
      <c r="D67" s="110"/>
      <c r="E67" s="111"/>
      <c r="F67" s="111"/>
      <c r="G67" s="111"/>
      <c r="H67" s="111"/>
      <c r="I67" s="111"/>
    </row>
    <row r="68" spans="1:9" ht="20.25" customHeight="1" x14ac:dyDescent="0.25">
      <c r="A68" s="144" t="s">
        <v>51</v>
      </c>
      <c r="B68" s="112" t="s">
        <v>458</v>
      </c>
      <c r="C68" s="151">
        <v>31340</v>
      </c>
      <c r="D68" s="110"/>
      <c r="E68" s="111"/>
      <c r="F68" s="111"/>
      <c r="G68" s="111"/>
      <c r="H68" s="111"/>
      <c r="I68" s="111"/>
    </row>
    <row r="69" spans="1:9" ht="20.25" customHeight="1" thickBot="1" x14ac:dyDescent="0.3">
      <c r="A69" s="144" t="s">
        <v>54</v>
      </c>
      <c r="B69" s="4" t="s">
        <v>57</v>
      </c>
      <c r="C69" s="150">
        <v>360000</v>
      </c>
      <c r="D69" s="110"/>
      <c r="E69" s="3"/>
      <c r="F69" s="3"/>
      <c r="G69" s="3"/>
      <c r="H69" s="3"/>
      <c r="I69" s="3"/>
    </row>
    <row r="70" spans="1:9" ht="20.25" customHeight="1" thickTop="1" thickBot="1" x14ac:dyDescent="0.3"/>
    <row r="71" spans="1:9" ht="20.25" customHeight="1" thickTop="1" x14ac:dyDescent="0.25">
      <c r="A71" s="148" t="s">
        <v>32</v>
      </c>
      <c r="B71" s="199" t="s">
        <v>87</v>
      </c>
      <c r="C71" s="199"/>
      <c r="D71" s="199"/>
      <c r="E71" s="199"/>
      <c r="F71" s="198" t="s">
        <v>2</v>
      </c>
      <c r="G71" s="198"/>
      <c r="H71" s="198"/>
      <c r="I71" s="198"/>
    </row>
    <row r="72" spans="1:9" ht="31.5" customHeight="1" x14ac:dyDescent="0.25">
      <c r="A72" s="23" t="s">
        <v>3</v>
      </c>
      <c r="B72" s="23" t="s">
        <v>4</v>
      </c>
      <c r="C72" s="24" t="s">
        <v>5</v>
      </c>
      <c r="D72" s="25" t="s">
        <v>399</v>
      </c>
      <c r="E72" s="26" t="s">
        <v>6</v>
      </c>
      <c r="F72" s="23" t="s">
        <v>7</v>
      </c>
      <c r="G72" s="23" t="s">
        <v>8</v>
      </c>
      <c r="H72" s="23" t="s">
        <v>9</v>
      </c>
      <c r="I72" s="26" t="s">
        <v>10</v>
      </c>
    </row>
    <row r="73" spans="1:9" ht="20.25" customHeight="1" thickBot="1" x14ac:dyDescent="0.3">
      <c r="A73" s="3" t="s">
        <v>0</v>
      </c>
      <c r="B73" s="4" t="s">
        <v>57</v>
      </c>
      <c r="C73" s="5">
        <f>58539</f>
        <v>58539</v>
      </c>
      <c r="D73" s="110"/>
      <c r="E73" s="3"/>
      <c r="F73" s="3"/>
      <c r="G73" s="3"/>
      <c r="H73" s="3"/>
      <c r="I73" s="3"/>
    </row>
    <row r="74" spans="1:9" ht="20.25" customHeight="1" thickTop="1" thickBot="1" x14ac:dyDescent="0.3"/>
    <row r="75" spans="1:9" ht="20.25" customHeight="1" thickTop="1" x14ac:dyDescent="0.25">
      <c r="A75" s="148" t="s">
        <v>34</v>
      </c>
      <c r="B75" s="199" t="s">
        <v>487</v>
      </c>
      <c r="C75" s="199"/>
      <c r="D75" s="27"/>
      <c r="E75" s="22"/>
      <c r="F75" s="198" t="s">
        <v>2</v>
      </c>
      <c r="G75" s="198"/>
      <c r="H75" s="198"/>
      <c r="I75" s="198"/>
    </row>
    <row r="76" spans="1:9" ht="36.75" customHeight="1" x14ac:dyDescent="0.25">
      <c r="A76" s="23" t="s">
        <v>3</v>
      </c>
      <c r="B76" s="23" t="s">
        <v>4</v>
      </c>
      <c r="C76" s="24" t="s">
        <v>5</v>
      </c>
      <c r="D76" s="28" t="s">
        <v>399</v>
      </c>
      <c r="E76" s="26" t="s">
        <v>6</v>
      </c>
      <c r="F76" s="23" t="s">
        <v>7</v>
      </c>
      <c r="G76" s="23" t="s">
        <v>8</v>
      </c>
      <c r="H76" s="23" t="s">
        <v>9</v>
      </c>
      <c r="I76" s="26" t="s">
        <v>10</v>
      </c>
    </row>
    <row r="77" spans="1:9" ht="20.25" customHeight="1" x14ac:dyDescent="0.25">
      <c r="A77" s="144" t="s">
        <v>0</v>
      </c>
      <c r="B77" s="145" t="s">
        <v>89</v>
      </c>
      <c r="C77" s="146">
        <v>8408000</v>
      </c>
      <c r="D77" s="7">
        <v>4204</v>
      </c>
      <c r="E77" s="144">
        <v>1973</v>
      </c>
      <c r="F77" s="144" t="s">
        <v>43</v>
      </c>
      <c r="G77" s="144" t="s">
        <v>63</v>
      </c>
      <c r="H77" s="144" t="s">
        <v>90</v>
      </c>
      <c r="I77" s="144" t="s">
        <v>39</v>
      </c>
    </row>
    <row r="78" spans="1:9" ht="41.25" customHeight="1" x14ac:dyDescent="0.25">
      <c r="A78" s="144" t="s">
        <v>17</v>
      </c>
      <c r="B78" s="40" t="s">
        <v>91</v>
      </c>
      <c r="C78" s="146">
        <v>660000</v>
      </c>
      <c r="D78" s="7">
        <v>330</v>
      </c>
      <c r="E78" s="144">
        <v>1973</v>
      </c>
      <c r="F78" s="144" t="s">
        <v>43</v>
      </c>
      <c r="G78" s="144" t="s">
        <v>63</v>
      </c>
      <c r="H78" s="144" t="s">
        <v>90</v>
      </c>
      <c r="I78" s="144" t="s">
        <v>39</v>
      </c>
    </row>
    <row r="79" spans="1:9" ht="20.25" customHeight="1" thickBot="1" x14ac:dyDescent="0.3">
      <c r="A79" s="3" t="s">
        <v>23</v>
      </c>
      <c r="B79" s="4" t="s">
        <v>57</v>
      </c>
      <c r="C79" s="150">
        <f>302230.26+1100+1790</f>
        <v>305120.26</v>
      </c>
      <c r="D79" s="110"/>
      <c r="E79" s="3"/>
      <c r="F79" s="3"/>
      <c r="G79" s="3"/>
      <c r="H79" s="3"/>
      <c r="I79" s="3"/>
    </row>
    <row r="80" spans="1:9" ht="20.25" customHeight="1" thickTop="1" thickBot="1" x14ac:dyDescent="0.3"/>
    <row r="81" spans="1:9" ht="20.25" customHeight="1" thickTop="1" x14ac:dyDescent="0.25">
      <c r="A81" s="148" t="s">
        <v>35</v>
      </c>
      <c r="B81" s="199" t="s">
        <v>471</v>
      </c>
      <c r="C81" s="199"/>
      <c r="D81" s="27"/>
      <c r="E81" s="22"/>
      <c r="F81" s="198" t="s">
        <v>2</v>
      </c>
      <c r="G81" s="198"/>
      <c r="H81" s="198"/>
      <c r="I81" s="198"/>
    </row>
    <row r="82" spans="1:9" ht="40.5" customHeight="1" x14ac:dyDescent="0.25">
      <c r="A82" s="23" t="s">
        <v>3</v>
      </c>
      <c r="B82" s="23" t="s">
        <v>4</v>
      </c>
      <c r="C82" s="24" t="s">
        <v>5</v>
      </c>
      <c r="D82" s="25" t="s">
        <v>399</v>
      </c>
      <c r="E82" s="26" t="s">
        <v>6</v>
      </c>
      <c r="F82" s="23" t="s">
        <v>7</v>
      </c>
      <c r="G82" s="23" t="s">
        <v>8</v>
      </c>
      <c r="H82" s="23" t="s">
        <v>9</v>
      </c>
      <c r="I82" s="26" t="s">
        <v>10</v>
      </c>
    </row>
    <row r="83" spans="1:9" ht="20.25" customHeight="1" x14ac:dyDescent="0.25">
      <c r="A83" s="144" t="s">
        <v>0</v>
      </c>
      <c r="B83" s="145" t="s">
        <v>93</v>
      </c>
      <c r="C83" s="146">
        <v>8628000</v>
      </c>
      <c r="D83" s="7">
        <v>4314</v>
      </c>
      <c r="E83" s="144" t="s">
        <v>94</v>
      </c>
      <c r="F83" s="144" t="s">
        <v>95</v>
      </c>
      <c r="G83" s="144" t="s">
        <v>63</v>
      </c>
      <c r="H83" s="144" t="s">
        <v>96</v>
      </c>
      <c r="I83" s="144" t="s">
        <v>39</v>
      </c>
    </row>
    <row r="84" spans="1:9" ht="28.5" customHeight="1" x14ac:dyDescent="0.25">
      <c r="A84" s="144" t="s">
        <v>17</v>
      </c>
      <c r="B84" s="40" t="s">
        <v>97</v>
      </c>
      <c r="C84" s="146">
        <v>1204420</v>
      </c>
      <c r="D84" s="7">
        <f>547.81+54.4</f>
        <v>602.20999999999992</v>
      </c>
      <c r="E84" s="144">
        <v>1994</v>
      </c>
      <c r="F84" s="144" t="s">
        <v>95</v>
      </c>
      <c r="G84" s="144" t="s">
        <v>82</v>
      </c>
      <c r="H84" s="144" t="s">
        <v>96</v>
      </c>
      <c r="I84" s="144" t="s">
        <v>98</v>
      </c>
    </row>
    <row r="85" spans="1:9" ht="38.25" customHeight="1" x14ac:dyDescent="0.25">
      <c r="A85" s="111" t="s">
        <v>23</v>
      </c>
      <c r="B85" s="113" t="s">
        <v>440</v>
      </c>
      <c r="C85" s="150">
        <v>587988.6</v>
      </c>
      <c r="D85" s="110"/>
      <c r="E85" s="111"/>
      <c r="F85" s="111"/>
      <c r="G85" s="111"/>
      <c r="H85" s="111"/>
      <c r="I85" s="111"/>
    </row>
    <row r="86" spans="1:9" ht="38.25" customHeight="1" x14ac:dyDescent="0.25">
      <c r="A86" s="111" t="s">
        <v>27</v>
      </c>
      <c r="B86" s="113" t="s">
        <v>472</v>
      </c>
      <c r="C86" s="150">
        <v>137145</v>
      </c>
      <c r="D86" s="110"/>
      <c r="E86" s="111"/>
      <c r="F86" s="111"/>
      <c r="G86" s="111"/>
      <c r="H86" s="111"/>
      <c r="I86" s="111"/>
    </row>
    <row r="87" spans="1:9" ht="20.25" customHeight="1" thickBot="1" x14ac:dyDescent="0.3">
      <c r="A87" s="114" t="s">
        <v>30</v>
      </c>
      <c r="B87" s="115" t="s">
        <v>57</v>
      </c>
      <c r="C87" s="150">
        <f>218555.81+4151.85</f>
        <v>222707.66</v>
      </c>
      <c r="D87" s="110"/>
      <c r="E87" s="3"/>
      <c r="F87" s="3"/>
      <c r="G87" s="3"/>
      <c r="H87" s="3"/>
      <c r="I87" s="3"/>
    </row>
    <row r="88" spans="1:9" ht="20.25" customHeight="1" thickTop="1" thickBot="1" x14ac:dyDescent="0.3"/>
    <row r="89" spans="1:9" ht="20.25" customHeight="1" thickTop="1" x14ac:dyDescent="0.25">
      <c r="A89" s="148" t="s">
        <v>36</v>
      </c>
      <c r="B89" s="199" t="s">
        <v>99</v>
      </c>
      <c r="C89" s="199"/>
      <c r="D89" s="27"/>
      <c r="E89" s="22"/>
      <c r="F89" s="198" t="s">
        <v>2</v>
      </c>
      <c r="G89" s="198"/>
      <c r="H89" s="198"/>
      <c r="I89" s="198"/>
    </row>
    <row r="90" spans="1:9" ht="38.25" customHeight="1" x14ac:dyDescent="0.25">
      <c r="A90" s="23" t="s">
        <v>3</v>
      </c>
      <c r="B90" s="23" t="s">
        <v>4</v>
      </c>
      <c r="C90" s="24" t="s">
        <v>5</v>
      </c>
      <c r="D90" s="25" t="s">
        <v>399</v>
      </c>
      <c r="E90" s="26" t="s">
        <v>6</v>
      </c>
      <c r="F90" s="23" t="s">
        <v>7</v>
      </c>
      <c r="G90" s="23" t="s">
        <v>8</v>
      </c>
      <c r="H90" s="23" t="s">
        <v>9</v>
      </c>
      <c r="I90" s="26" t="s">
        <v>10</v>
      </c>
    </row>
    <row r="91" spans="1:9" ht="20.25" customHeight="1" x14ac:dyDescent="0.25">
      <c r="A91" s="144" t="s">
        <v>0</v>
      </c>
      <c r="B91" s="145" t="s">
        <v>100</v>
      </c>
      <c r="C91" s="146">
        <f>2076000+257808</f>
        <v>2333808</v>
      </c>
      <c r="D91" s="7">
        <v>1038</v>
      </c>
      <c r="E91" s="144" t="s">
        <v>101</v>
      </c>
      <c r="F91" s="144" t="s">
        <v>13</v>
      </c>
      <c r="G91" s="144" t="s">
        <v>102</v>
      </c>
      <c r="H91" s="144" t="s">
        <v>96</v>
      </c>
      <c r="I91" s="144" t="s">
        <v>31</v>
      </c>
    </row>
    <row r="92" spans="1:9" ht="20.25" customHeight="1" x14ac:dyDescent="0.25">
      <c r="A92" s="144" t="s">
        <v>17</v>
      </c>
      <c r="B92" s="145" t="s">
        <v>103</v>
      </c>
      <c r="C92" s="146">
        <f>804000+146831.01</f>
        <v>950831.01</v>
      </c>
      <c r="D92" s="7">
        <v>402</v>
      </c>
      <c r="E92" s="144">
        <v>1985</v>
      </c>
      <c r="F92" s="144" t="s">
        <v>13</v>
      </c>
      <c r="G92" s="144" t="s">
        <v>33</v>
      </c>
      <c r="H92" s="144" t="s">
        <v>96</v>
      </c>
      <c r="I92" s="144" t="s">
        <v>39</v>
      </c>
    </row>
    <row r="93" spans="1:9" ht="20.25" customHeight="1" x14ac:dyDescent="0.25">
      <c r="A93" s="144" t="s">
        <v>23</v>
      </c>
      <c r="B93" s="145" t="s">
        <v>104</v>
      </c>
      <c r="C93" s="146">
        <v>2375166.36</v>
      </c>
      <c r="D93" s="7"/>
      <c r="E93" s="144">
        <v>2005</v>
      </c>
      <c r="F93" s="144" t="s">
        <v>105</v>
      </c>
      <c r="G93" s="144" t="s">
        <v>106</v>
      </c>
      <c r="H93" s="144" t="s">
        <v>96</v>
      </c>
      <c r="I93" s="144" t="s">
        <v>31</v>
      </c>
    </row>
    <row r="94" spans="1:9" ht="20.25" customHeight="1" x14ac:dyDescent="0.25">
      <c r="A94" s="144" t="s">
        <v>27</v>
      </c>
      <c r="B94" s="145" t="s">
        <v>439</v>
      </c>
      <c r="C94" s="146">
        <v>373920</v>
      </c>
      <c r="D94" s="7"/>
      <c r="E94" s="144"/>
      <c r="F94" s="144"/>
      <c r="G94" s="144"/>
      <c r="H94" s="144"/>
      <c r="I94" s="144"/>
    </row>
    <row r="95" spans="1:9" ht="20.25" customHeight="1" x14ac:dyDescent="0.25">
      <c r="A95" s="144" t="s">
        <v>30</v>
      </c>
      <c r="B95" s="145" t="s">
        <v>396</v>
      </c>
      <c r="C95" s="146">
        <v>4899</v>
      </c>
      <c r="D95" s="7"/>
      <c r="E95" s="144"/>
      <c r="F95" s="144"/>
      <c r="G95" s="144"/>
      <c r="H95" s="144"/>
      <c r="I95" s="144"/>
    </row>
    <row r="96" spans="1:9" ht="20.25" customHeight="1" thickBot="1" x14ac:dyDescent="0.3">
      <c r="A96" s="3" t="s">
        <v>32</v>
      </c>
      <c r="B96" s="4" t="s">
        <v>57</v>
      </c>
      <c r="C96" s="150">
        <v>365701.1</v>
      </c>
      <c r="D96" s="110"/>
      <c r="E96" s="3"/>
      <c r="F96" s="3"/>
      <c r="G96" s="3"/>
      <c r="H96" s="3"/>
      <c r="I96" s="3"/>
    </row>
    <row r="97" spans="1:9" ht="20.25" customHeight="1" thickTop="1" thickBot="1" x14ac:dyDescent="0.3"/>
    <row r="98" spans="1:9" ht="20.25" customHeight="1" thickTop="1" x14ac:dyDescent="0.25">
      <c r="A98" s="148" t="s">
        <v>40</v>
      </c>
      <c r="B98" s="199" t="s">
        <v>107</v>
      </c>
      <c r="C98" s="199"/>
      <c r="D98" s="27"/>
      <c r="E98" s="22"/>
      <c r="F98" s="198" t="s">
        <v>2</v>
      </c>
      <c r="G98" s="198"/>
      <c r="H98" s="198"/>
      <c r="I98" s="198"/>
    </row>
    <row r="99" spans="1:9" ht="38.25" customHeight="1" x14ac:dyDescent="0.25">
      <c r="A99" s="23" t="s">
        <v>3</v>
      </c>
      <c r="B99" s="23" t="s">
        <v>4</v>
      </c>
      <c r="C99" s="24" t="s">
        <v>5</v>
      </c>
      <c r="D99" s="25" t="s">
        <v>399</v>
      </c>
      <c r="E99" s="26" t="s">
        <v>6</v>
      </c>
      <c r="F99" s="23" t="s">
        <v>7</v>
      </c>
      <c r="G99" s="23" t="s">
        <v>8</v>
      </c>
      <c r="H99" s="23" t="s">
        <v>9</v>
      </c>
      <c r="I99" s="26" t="s">
        <v>10</v>
      </c>
    </row>
    <row r="100" spans="1:9" ht="20.25" customHeight="1" x14ac:dyDescent="0.25">
      <c r="A100" s="144" t="s">
        <v>0</v>
      </c>
      <c r="B100" s="145" t="s">
        <v>108</v>
      </c>
      <c r="C100" s="146">
        <v>5414000</v>
      </c>
      <c r="D100" s="7">
        <v>2707</v>
      </c>
      <c r="E100" s="144">
        <v>1964</v>
      </c>
      <c r="F100" s="144" t="s">
        <v>13</v>
      </c>
      <c r="G100" s="144" t="s">
        <v>63</v>
      </c>
      <c r="H100" s="144" t="s">
        <v>96</v>
      </c>
      <c r="I100" s="144" t="s">
        <v>39</v>
      </c>
    </row>
    <row r="101" spans="1:9" ht="20.25" customHeight="1" x14ac:dyDescent="0.25">
      <c r="A101" s="144" t="s">
        <v>17</v>
      </c>
      <c r="B101" s="145" t="s">
        <v>109</v>
      </c>
      <c r="C101" s="146">
        <v>1842086.43</v>
      </c>
      <c r="D101" s="7"/>
      <c r="E101" s="144">
        <v>2008</v>
      </c>
      <c r="F101" s="144"/>
      <c r="G101" s="144"/>
      <c r="H101" s="144"/>
      <c r="I101" s="144"/>
    </row>
    <row r="102" spans="1:9" ht="20.25" customHeight="1" x14ac:dyDescent="0.25">
      <c r="A102" s="144" t="s">
        <v>23</v>
      </c>
      <c r="B102" s="145" t="s">
        <v>125</v>
      </c>
      <c r="C102" s="146">
        <v>136396</v>
      </c>
      <c r="D102" s="7"/>
      <c r="E102" s="144">
        <v>2014</v>
      </c>
      <c r="F102" s="144"/>
      <c r="G102" s="144"/>
      <c r="H102" s="144"/>
      <c r="I102" s="144"/>
    </row>
    <row r="103" spans="1:9" ht="20.25" customHeight="1" thickBot="1" x14ac:dyDescent="0.3">
      <c r="A103" s="3" t="s">
        <v>27</v>
      </c>
      <c r="B103" s="4" t="s">
        <v>57</v>
      </c>
      <c r="C103" s="150">
        <v>337110.85</v>
      </c>
      <c r="D103" s="110"/>
      <c r="E103" s="3"/>
      <c r="F103" s="3"/>
      <c r="G103" s="3"/>
      <c r="H103" s="3"/>
      <c r="I103" s="3"/>
    </row>
    <row r="104" spans="1:9" ht="20.25" customHeight="1" thickTop="1" thickBot="1" x14ac:dyDescent="0.3"/>
    <row r="105" spans="1:9" ht="20.25" customHeight="1" thickTop="1" x14ac:dyDescent="0.25">
      <c r="A105" s="148" t="s">
        <v>46</v>
      </c>
      <c r="B105" s="199" t="s">
        <v>110</v>
      </c>
      <c r="C105" s="199"/>
      <c r="D105" s="27"/>
      <c r="E105" s="22"/>
      <c r="F105" s="198" t="s">
        <v>2</v>
      </c>
      <c r="G105" s="198"/>
      <c r="H105" s="198"/>
      <c r="I105" s="198"/>
    </row>
    <row r="106" spans="1:9" ht="36.75" customHeight="1" x14ac:dyDescent="0.25">
      <c r="A106" s="23" t="s">
        <v>3</v>
      </c>
      <c r="B106" s="23" t="s">
        <v>4</v>
      </c>
      <c r="C106" s="24" t="s">
        <v>5</v>
      </c>
      <c r="D106" s="25" t="s">
        <v>399</v>
      </c>
      <c r="E106" s="26" t="s">
        <v>6</v>
      </c>
      <c r="F106" s="23" t="s">
        <v>7</v>
      </c>
      <c r="G106" s="23" t="s">
        <v>8</v>
      </c>
      <c r="H106" s="23" t="s">
        <v>9</v>
      </c>
      <c r="I106" s="26" t="s">
        <v>10</v>
      </c>
    </row>
    <row r="107" spans="1:9" ht="20.25" customHeight="1" x14ac:dyDescent="0.25">
      <c r="A107" s="144" t="s">
        <v>0</v>
      </c>
      <c r="B107" s="145" t="s">
        <v>111</v>
      </c>
      <c r="C107" s="146">
        <f>2864000+1717976.69</f>
        <v>4581976.6899999995</v>
      </c>
      <c r="D107" s="7">
        <v>1432</v>
      </c>
      <c r="E107" s="144">
        <v>1945</v>
      </c>
      <c r="F107" s="144" t="s">
        <v>13</v>
      </c>
      <c r="G107" s="144" t="s">
        <v>112</v>
      </c>
      <c r="H107" s="144" t="s">
        <v>113</v>
      </c>
      <c r="I107" s="144" t="s">
        <v>114</v>
      </c>
    </row>
    <row r="108" spans="1:9" ht="20.25" customHeight="1" x14ac:dyDescent="0.25">
      <c r="A108" s="144" t="s">
        <v>17</v>
      </c>
      <c r="B108" s="145" t="s">
        <v>115</v>
      </c>
      <c r="C108" s="146">
        <v>3605200</v>
      </c>
      <c r="D108" s="7">
        <v>1802.6</v>
      </c>
      <c r="E108" s="144">
        <v>1999</v>
      </c>
      <c r="F108" s="144" t="s">
        <v>13</v>
      </c>
      <c r="G108" s="144" t="s">
        <v>63</v>
      </c>
      <c r="H108" s="144" t="s">
        <v>116</v>
      </c>
      <c r="I108" s="144" t="s">
        <v>117</v>
      </c>
    </row>
    <row r="109" spans="1:9" ht="20.25" customHeight="1" x14ac:dyDescent="0.25">
      <c r="A109" s="144" t="s">
        <v>23</v>
      </c>
      <c r="B109" s="145" t="s">
        <v>118</v>
      </c>
      <c r="C109" s="146">
        <v>13085.81</v>
      </c>
      <c r="D109" s="7"/>
      <c r="E109" s="144" t="s">
        <v>119</v>
      </c>
      <c r="F109" s="144"/>
      <c r="G109" s="144"/>
      <c r="H109" s="144"/>
      <c r="I109" s="144"/>
    </row>
    <row r="110" spans="1:9" ht="20.25" customHeight="1" thickBot="1" x14ac:dyDescent="0.3">
      <c r="A110" s="3" t="s">
        <v>27</v>
      </c>
      <c r="B110" s="4" t="s">
        <v>57</v>
      </c>
      <c r="C110" s="150">
        <f>161206.7+6000</f>
        <v>167206.70000000001</v>
      </c>
      <c r="D110" s="110"/>
      <c r="E110" s="3"/>
      <c r="F110" s="3"/>
      <c r="G110" s="3"/>
      <c r="H110" s="3"/>
      <c r="I110" s="3"/>
    </row>
    <row r="111" spans="1:9" ht="20.25" customHeight="1" thickTop="1" thickBot="1" x14ac:dyDescent="0.3"/>
    <row r="112" spans="1:9" ht="20.25" customHeight="1" thickTop="1" x14ac:dyDescent="0.25">
      <c r="A112" s="148" t="s">
        <v>47</v>
      </c>
      <c r="B112" s="199" t="s">
        <v>120</v>
      </c>
      <c r="C112" s="199"/>
      <c r="D112" s="199"/>
      <c r="E112" s="199"/>
      <c r="F112" s="198" t="s">
        <v>2</v>
      </c>
      <c r="G112" s="198"/>
      <c r="H112" s="198"/>
      <c r="I112" s="198"/>
    </row>
    <row r="113" spans="1:12" ht="35.25" customHeight="1" x14ac:dyDescent="0.25">
      <c r="A113" s="23" t="s">
        <v>3</v>
      </c>
      <c r="B113" s="23" t="s">
        <v>4</v>
      </c>
      <c r="C113" s="24" t="s">
        <v>5</v>
      </c>
      <c r="D113" s="25" t="s">
        <v>399</v>
      </c>
      <c r="E113" s="26" t="s">
        <v>6</v>
      </c>
      <c r="F113" s="23" t="s">
        <v>7</v>
      </c>
      <c r="G113" s="23" t="s">
        <v>8</v>
      </c>
      <c r="H113" s="23" t="s">
        <v>9</v>
      </c>
      <c r="I113" s="26" t="s">
        <v>10</v>
      </c>
    </row>
    <row r="114" spans="1:12" ht="20.25" customHeight="1" x14ac:dyDescent="0.25">
      <c r="A114" s="144" t="s">
        <v>0</v>
      </c>
      <c r="B114" s="145" t="s">
        <v>121</v>
      </c>
      <c r="C114" s="146">
        <v>3400000</v>
      </c>
      <c r="D114" s="7">
        <v>1700</v>
      </c>
      <c r="E114" s="144">
        <v>1960</v>
      </c>
      <c r="F114" s="144" t="s">
        <v>122</v>
      </c>
      <c r="G114" s="144" t="s">
        <v>123</v>
      </c>
      <c r="H114" s="144" t="s">
        <v>96</v>
      </c>
      <c r="I114" s="144" t="s">
        <v>39</v>
      </c>
    </row>
    <row r="115" spans="1:12" ht="20.25" customHeight="1" x14ac:dyDescent="0.25">
      <c r="A115" s="144" t="s">
        <v>17</v>
      </c>
      <c r="B115" s="145" t="s">
        <v>124</v>
      </c>
      <c r="C115" s="146">
        <v>2424000</v>
      </c>
      <c r="D115" s="7">
        <v>1212</v>
      </c>
      <c r="E115" s="144">
        <v>1992</v>
      </c>
      <c r="F115" s="144" t="s">
        <v>13</v>
      </c>
      <c r="G115" s="144" t="s">
        <v>123</v>
      </c>
      <c r="H115" s="144" t="s">
        <v>96</v>
      </c>
      <c r="I115" s="144" t="s">
        <v>39</v>
      </c>
    </row>
    <row r="116" spans="1:12" ht="20.25" customHeight="1" x14ac:dyDescent="0.25">
      <c r="A116" s="144" t="s">
        <v>23</v>
      </c>
      <c r="B116" s="145" t="s">
        <v>125</v>
      </c>
      <c r="C116" s="146">
        <v>237546.76</v>
      </c>
      <c r="D116" s="7"/>
      <c r="E116" s="144">
        <v>2010</v>
      </c>
      <c r="F116" s="144"/>
      <c r="G116" s="144"/>
      <c r="H116" s="144"/>
      <c r="I116" s="144"/>
    </row>
    <row r="117" spans="1:12" ht="20.25" customHeight="1" x14ac:dyDescent="0.25">
      <c r="A117" s="144" t="s">
        <v>27</v>
      </c>
      <c r="B117" s="170" t="s">
        <v>468</v>
      </c>
      <c r="C117" s="171">
        <v>581082</v>
      </c>
      <c r="D117" s="110"/>
      <c r="E117" s="111"/>
      <c r="F117" s="111"/>
      <c r="G117" s="111"/>
      <c r="H117" s="111"/>
      <c r="I117" s="111"/>
    </row>
    <row r="118" spans="1:12" ht="20.25" customHeight="1" thickBot="1" x14ac:dyDescent="0.3">
      <c r="A118" s="144" t="s">
        <v>30</v>
      </c>
      <c r="B118" s="4" t="s">
        <v>57</v>
      </c>
      <c r="C118" s="150">
        <v>54068.800000000003</v>
      </c>
      <c r="D118" s="110"/>
      <c r="E118" s="3"/>
      <c r="F118" s="3"/>
      <c r="G118" s="3"/>
      <c r="H118" s="3"/>
      <c r="I118" s="3"/>
    </row>
    <row r="119" spans="1:12" ht="20.25" customHeight="1" thickTop="1" thickBot="1" x14ac:dyDescent="0.3"/>
    <row r="120" spans="1:12" ht="20.25" customHeight="1" thickTop="1" x14ac:dyDescent="0.25">
      <c r="A120" s="148" t="s">
        <v>51</v>
      </c>
      <c r="B120" s="199" t="s">
        <v>126</v>
      </c>
      <c r="C120" s="199"/>
      <c r="D120" s="27"/>
      <c r="E120" s="22"/>
      <c r="F120" s="198" t="s">
        <v>2</v>
      </c>
      <c r="G120" s="198"/>
      <c r="H120" s="198"/>
      <c r="I120" s="198"/>
    </row>
    <row r="121" spans="1:12" ht="39.75" customHeight="1" x14ac:dyDescent="0.25">
      <c r="A121" s="23" t="s">
        <v>3</v>
      </c>
      <c r="B121" s="23" t="s">
        <v>4</v>
      </c>
      <c r="C121" s="24" t="s">
        <v>5</v>
      </c>
      <c r="D121" s="25" t="s">
        <v>399</v>
      </c>
      <c r="E121" s="26" t="s">
        <v>6</v>
      </c>
      <c r="F121" s="23" t="s">
        <v>7</v>
      </c>
      <c r="G121" s="23" t="s">
        <v>8</v>
      </c>
      <c r="H121" s="23" t="s">
        <v>9</v>
      </c>
      <c r="I121" s="26" t="s">
        <v>10</v>
      </c>
    </row>
    <row r="122" spans="1:12" ht="20.25" customHeight="1" x14ac:dyDescent="0.25">
      <c r="A122" s="144" t="s">
        <v>0</v>
      </c>
      <c r="B122" s="145" t="s">
        <v>127</v>
      </c>
      <c r="C122" s="146">
        <v>4045000</v>
      </c>
      <c r="D122" s="7">
        <v>2022.5</v>
      </c>
      <c r="E122" s="144">
        <v>1984</v>
      </c>
      <c r="F122" s="144" t="s">
        <v>128</v>
      </c>
      <c r="G122" s="144" t="s">
        <v>63</v>
      </c>
      <c r="H122" s="144" t="s">
        <v>129</v>
      </c>
      <c r="I122" s="144" t="s">
        <v>39</v>
      </c>
      <c r="K122" s="172"/>
      <c r="L122" s="173"/>
    </row>
    <row r="123" spans="1:12" ht="20.25" customHeight="1" x14ac:dyDescent="0.25">
      <c r="A123" s="144" t="s">
        <v>130</v>
      </c>
      <c r="B123" s="145" t="s">
        <v>131</v>
      </c>
      <c r="C123" s="146">
        <v>3216000</v>
      </c>
      <c r="D123" s="7">
        <v>1608</v>
      </c>
      <c r="E123" s="144">
        <v>1984</v>
      </c>
      <c r="F123" s="144" t="s">
        <v>128</v>
      </c>
      <c r="G123" s="144" t="s">
        <v>63</v>
      </c>
      <c r="H123" s="144" t="s">
        <v>90</v>
      </c>
      <c r="I123" s="144" t="s">
        <v>39</v>
      </c>
      <c r="K123" s="59"/>
      <c r="L123" s="60"/>
    </row>
    <row r="124" spans="1:12" ht="20.25" customHeight="1" x14ac:dyDescent="0.25">
      <c r="A124" s="144" t="s">
        <v>132</v>
      </c>
      <c r="B124" s="145" t="s">
        <v>133</v>
      </c>
      <c r="C124" s="146">
        <v>2380600</v>
      </c>
      <c r="D124" s="7">
        <v>1190.3</v>
      </c>
      <c r="E124" s="144">
        <v>1984</v>
      </c>
      <c r="F124" s="144" t="s">
        <v>128</v>
      </c>
      <c r="G124" s="144" t="s">
        <v>63</v>
      </c>
      <c r="H124" s="144" t="s">
        <v>90</v>
      </c>
      <c r="I124" s="144" t="s">
        <v>39</v>
      </c>
      <c r="K124" s="59"/>
      <c r="L124" s="60"/>
    </row>
    <row r="125" spans="1:12" ht="20.25" customHeight="1" x14ac:dyDescent="0.25">
      <c r="A125" s="144" t="s">
        <v>134</v>
      </c>
      <c r="B125" s="145" t="s">
        <v>135</v>
      </c>
      <c r="C125" s="146">
        <v>3677600</v>
      </c>
      <c r="D125" s="7">
        <v>1838.8</v>
      </c>
      <c r="E125" s="200" t="s">
        <v>136</v>
      </c>
      <c r="F125" s="144" t="s">
        <v>128</v>
      </c>
      <c r="G125" s="144" t="s">
        <v>63</v>
      </c>
      <c r="H125" s="144" t="s">
        <v>90</v>
      </c>
      <c r="I125" s="144" t="s">
        <v>39</v>
      </c>
      <c r="K125" s="59"/>
      <c r="L125" s="60"/>
    </row>
    <row r="126" spans="1:12" ht="20.25" customHeight="1" x14ac:dyDescent="0.25">
      <c r="A126" s="144" t="s">
        <v>30</v>
      </c>
      <c r="B126" s="145" t="s">
        <v>137</v>
      </c>
      <c r="C126" s="146">
        <v>3552000</v>
      </c>
      <c r="D126" s="7">
        <v>1776</v>
      </c>
      <c r="E126" s="200"/>
      <c r="F126" s="144" t="s">
        <v>128</v>
      </c>
      <c r="G126" s="144" t="s">
        <v>63</v>
      </c>
      <c r="H126" s="144" t="s">
        <v>90</v>
      </c>
      <c r="I126" s="144" t="s">
        <v>39</v>
      </c>
      <c r="K126" s="59"/>
      <c r="L126" s="60"/>
    </row>
    <row r="127" spans="1:12" ht="20.25" customHeight="1" x14ac:dyDescent="0.25">
      <c r="A127" s="144" t="s">
        <v>138</v>
      </c>
      <c r="B127" s="145" t="s">
        <v>139</v>
      </c>
      <c r="C127" s="146">
        <v>100000</v>
      </c>
      <c r="D127" s="7"/>
      <c r="E127" s="144">
        <v>1986</v>
      </c>
      <c r="F127" s="144"/>
      <c r="G127" s="144"/>
      <c r="H127" s="144"/>
      <c r="I127" s="144"/>
      <c r="K127" s="59"/>
      <c r="L127" s="60"/>
    </row>
    <row r="128" spans="1:12" ht="20.25" customHeight="1" x14ac:dyDescent="0.25">
      <c r="A128" s="144" t="s">
        <v>140</v>
      </c>
      <c r="B128" s="145" t="s">
        <v>125</v>
      </c>
      <c r="C128" s="146">
        <v>8540</v>
      </c>
      <c r="D128" s="7"/>
      <c r="E128" s="144">
        <v>2006</v>
      </c>
      <c r="F128" s="144"/>
      <c r="G128" s="144"/>
      <c r="H128" s="144"/>
      <c r="I128" s="144"/>
      <c r="K128" s="59"/>
      <c r="L128" s="60"/>
    </row>
    <row r="129" spans="1:12" ht="20.25" customHeight="1" x14ac:dyDescent="0.25">
      <c r="A129" s="144" t="s">
        <v>141</v>
      </c>
      <c r="B129" s="145" t="s">
        <v>125</v>
      </c>
      <c r="C129" s="146">
        <v>32892.42</v>
      </c>
      <c r="D129" s="7"/>
      <c r="E129" s="144">
        <v>2009</v>
      </c>
      <c r="F129" s="144"/>
      <c r="G129" s="144"/>
      <c r="H129" s="144"/>
      <c r="I129" s="144"/>
      <c r="K129" s="59"/>
      <c r="L129" s="60"/>
    </row>
    <row r="130" spans="1:12" ht="20.25" customHeight="1" x14ac:dyDescent="0.25">
      <c r="A130" s="144" t="s">
        <v>36</v>
      </c>
      <c r="B130" s="145" t="s">
        <v>142</v>
      </c>
      <c r="C130" s="146">
        <v>1190865</v>
      </c>
      <c r="D130" s="7"/>
      <c r="E130" s="144">
        <v>2010</v>
      </c>
      <c r="F130" s="144"/>
      <c r="G130" s="144"/>
      <c r="H130" s="144"/>
      <c r="I130" s="144"/>
      <c r="K130" s="59"/>
      <c r="L130" s="60"/>
    </row>
    <row r="131" spans="1:12" ht="20.25" customHeight="1" x14ac:dyDescent="0.25">
      <c r="A131" s="144" t="s">
        <v>40</v>
      </c>
      <c r="B131" s="145" t="s">
        <v>143</v>
      </c>
      <c r="C131" s="146">
        <v>65337.599999999999</v>
      </c>
      <c r="D131" s="7"/>
      <c r="E131" s="144">
        <v>2011</v>
      </c>
      <c r="F131" s="144"/>
      <c r="G131" s="144"/>
      <c r="H131" s="174"/>
      <c r="I131" s="144"/>
      <c r="K131" s="59"/>
      <c r="L131" s="60"/>
    </row>
    <row r="132" spans="1:12" ht="20.25" customHeight="1" thickBot="1" x14ac:dyDescent="0.3">
      <c r="A132" s="3" t="s">
        <v>46</v>
      </c>
      <c r="B132" s="4" t="s">
        <v>57</v>
      </c>
      <c r="C132" s="150">
        <f>61000+590+388000+70000</f>
        <v>519590</v>
      </c>
      <c r="D132" s="110"/>
      <c r="E132" s="3"/>
      <c r="F132" s="3"/>
      <c r="G132" s="3"/>
      <c r="H132" s="3"/>
      <c r="I132" s="3"/>
      <c r="K132" s="59"/>
      <c r="L132" s="60"/>
    </row>
    <row r="133" spans="1:12" ht="20.25" customHeight="1" thickTop="1" thickBot="1" x14ac:dyDescent="0.3"/>
    <row r="134" spans="1:12" ht="20.25" customHeight="1" thickTop="1" x14ac:dyDescent="0.25">
      <c r="A134" s="148" t="s">
        <v>54</v>
      </c>
      <c r="B134" s="147" t="s">
        <v>144</v>
      </c>
      <c r="C134" s="20"/>
      <c r="D134" s="21"/>
      <c r="E134" s="22"/>
      <c r="F134" s="198" t="s">
        <v>2</v>
      </c>
      <c r="G134" s="198"/>
      <c r="H134" s="198"/>
      <c r="I134" s="198"/>
    </row>
    <row r="135" spans="1:12" ht="36" customHeight="1" x14ac:dyDescent="0.25">
      <c r="A135" s="23" t="s">
        <v>3</v>
      </c>
      <c r="B135" s="23" t="s">
        <v>4</v>
      </c>
      <c r="C135" s="24" t="s">
        <v>5</v>
      </c>
      <c r="D135" s="25" t="s">
        <v>399</v>
      </c>
      <c r="E135" s="26" t="s">
        <v>6</v>
      </c>
      <c r="F135" s="23" t="s">
        <v>7</v>
      </c>
      <c r="G135" s="23" t="s">
        <v>8</v>
      </c>
      <c r="H135" s="23" t="s">
        <v>9</v>
      </c>
      <c r="I135" s="26" t="s">
        <v>10</v>
      </c>
    </row>
    <row r="136" spans="1:12" ht="20.25" customHeight="1" x14ac:dyDescent="0.25">
      <c r="A136" s="144" t="s">
        <v>0</v>
      </c>
      <c r="B136" s="145" t="s">
        <v>145</v>
      </c>
      <c r="C136" s="146">
        <v>2631400</v>
      </c>
      <c r="D136" s="7">
        <v>1315.7</v>
      </c>
      <c r="E136" s="144">
        <v>1946</v>
      </c>
      <c r="F136" s="144" t="s">
        <v>13</v>
      </c>
      <c r="G136" s="144" t="s">
        <v>146</v>
      </c>
      <c r="H136" s="144" t="s">
        <v>147</v>
      </c>
      <c r="I136" s="144" t="s">
        <v>39</v>
      </c>
    </row>
    <row r="137" spans="1:12" ht="20.25" customHeight="1" x14ac:dyDescent="0.25">
      <c r="A137" s="144" t="s">
        <v>17</v>
      </c>
      <c r="B137" s="145" t="s">
        <v>474</v>
      </c>
      <c r="C137" s="146">
        <v>27499.24</v>
      </c>
      <c r="D137" s="7"/>
      <c r="E137" s="144"/>
      <c r="F137" s="144"/>
      <c r="G137" s="144"/>
      <c r="H137" s="144"/>
      <c r="I137" s="144"/>
    </row>
    <row r="138" spans="1:12" ht="20.25" customHeight="1" thickBot="1" x14ac:dyDescent="0.3">
      <c r="A138" s="3" t="s">
        <v>23</v>
      </c>
      <c r="B138" s="4" t="s">
        <v>57</v>
      </c>
      <c r="C138" s="150">
        <v>1007627.01</v>
      </c>
      <c r="D138" s="110"/>
      <c r="E138" s="3"/>
      <c r="F138" s="3"/>
      <c r="G138" s="3"/>
      <c r="H138" s="3"/>
      <c r="I138" s="3"/>
    </row>
    <row r="139" spans="1:12" ht="20.25" customHeight="1" thickTop="1" thickBot="1" x14ac:dyDescent="0.3"/>
    <row r="140" spans="1:12" ht="20.25" customHeight="1" thickTop="1" x14ac:dyDescent="0.25">
      <c r="A140" s="148" t="s">
        <v>148</v>
      </c>
      <c r="B140" s="147" t="s">
        <v>149</v>
      </c>
      <c r="C140" s="20"/>
      <c r="D140" s="21"/>
      <c r="E140" s="22"/>
      <c r="F140" s="198" t="s">
        <v>2</v>
      </c>
      <c r="G140" s="198"/>
      <c r="H140" s="198"/>
      <c r="I140" s="198"/>
    </row>
    <row r="141" spans="1:12" ht="36.75" customHeight="1" x14ac:dyDescent="0.25">
      <c r="A141" s="23" t="s">
        <v>3</v>
      </c>
      <c r="B141" s="175" t="s">
        <v>4</v>
      </c>
      <c r="C141" s="176" t="s">
        <v>5</v>
      </c>
      <c r="D141" s="25" t="s">
        <v>399</v>
      </c>
      <c r="E141" s="26" t="s">
        <v>6</v>
      </c>
      <c r="F141" s="23" t="s">
        <v>7</v>
      </c>
      <c r="G141" s="23" t="s">
        <v>8</v>
      </c>
      <c r="H141" s="23" t="s">
        <v>9</v>
      </c>
      <c r="I141" s="26" t="s">
        <v>10</v>
      </c>
    </row>
    <row r="142" spans="1:12" ht="20.25" customHeight="1" x14ac:dyDescent="0.25">
      <c r="A142" s="144" t="s">
        <v>0</v>
      </c>
      <c r="B142" s="177" t="s">
        <v>150</v>
      </c>
      <c r="C142" s="178">
        <v>1893020</v>
      </c>
      <c r="D142" s="7">
        <v>946.51</v>
      </c>
      <c r="E142" s="144">
        <v>2001</v>
      </c>
      <c r="F142" s="144" t="s">
        <v>82</v>
      </c>
      <c r="G142" s="144" t="s">
        <v>63</v>
      </c>
      <c r="H142" s="144" t="s">
        <v>96</v>
      </c>
      <c r="I142" s="144" t="s">
        <v>39</v>
      </c>
    </row>
    <row r="143" spans="1:12" ht="20.25" customHeight="1" x14ac:dyDescent="0.25">
      <c r="A143" s="144" t="s">
        <v>17</v>
      </c>
      <c r="B143" s="177" t="s">
        <v>125</v>
      </c>
      <c r="C143" s="178">
        <v>35000</v>
      </c>
      <c r="D143" s="7"/>
      <c r="E143" s="144">
        <v>2001</v>
      </c>
      <c r="F143" s="144"/>
      <c r="G143" s="144"/>
      <c r="H143" s="144"/>
      <c r="I143" s="144"/>
    </row>
    <row r="144" spans="1:12" ht="20.25" customHeight="1" thickBot="1" x14ac:dyDescent="0.3">
      <c r="A144" s="3" t="s">
        <v>23</v>
      </c>
      <c r="B144" s="179" t="s">
        <v>57</v>
      </c>
      <c r="C144" s="180">
        <v>87906.69</v>
      </c>
      <c r="D144" s="110"/>
      <c r="E144" s="3"/>
      <c r="F144" s="3"/>
      <c r="G144" s="3"/>
      <c r="H144" s="3"/>
      <c r="I144" s="3"/>
    </row>
    <row r="145" spans="1:9" ht="20.25" customHeight="1" thickTop="1" thickBot="1" x14ac:dyDescent="0.3"/>
    <row r="146" spans="1:9" ht="20.25" customHeight="1" thickTop="1" x14ac:dyDescent="0.25">
      <c r="A146" s="148" t="s">
        <v>151</v>
      </c>
      <c r="B146" s="147" t="s">
        <v>152</v>
      </c>
      <c r="C146" s="20"/>
      <c r="D146" s="21"/>
      <c r="E146" s="22"/>
      <c r="F146" s="198" t="s">
        <v>2</v>
      </c>
      <c r="G146" s="198"/>
      <c r="H146" s="198"/>
      <c r="I146" s="198"/>
    </row>
    <row r="147" spans="1:9" ht="33.75" customHeight="1" x14ac:dyDescent="0.25">
      <c r="A147" s="23" t="s">
        <v>3</v>
      </c>
      <c r="B147" s="181" t="s">
        <v>4</v>
      </c>
      <c r="C147" s="182" t="s">
        <v>5</v>
      </c>
      <c r="D147" s="25" t="s">
        <v>399</v>
      </c>
      <c r="E147" s="26" t="s">
        <v>6</v>
      </c>
      <c r="F147" s="23" t="s">
        <v>7</v>
      </c>
      <c r="G147" s="23" t="s">
        <v>8</v>
      </c>
      <c r="H147" s="23" t="s">
        <v>9</v>
      </c>
      <c r="I147" s="26" t="s">
        <v>10</v>
      </c>
    </row>
    <row r="148" spans="1:9" ht="20.25" customHeight="1" x14ac:dyDescent="0.25">
      <c r="A148" s="144" t="s">
        <v>0</v>
      </c>
      <c r="B148" s="183" t="s">
        <v>153</v>
      </c>
      <c r="C148" s="184">
        <v>1417000</v>
      </c>
      <c r="D148" s="7">
        <v>708.5</v>
      </c>
      <c r="E148" s="144">
        <v>1971</v>
      </c>
      <c r="F148" s="144" t="s">
        <v>13</v>
      </c>
      <c r="G148" s="144" t="s">
        <v>154</v>
      </c>
      <c r="H148" s="144" t="s">
        <v>147</v>
      </c>
      <c r="I148" s="144" t="s">
        <v>39</v>
      </c>
    </row>
    <row r="149" spans="1:9" ht="20.25" customHeight="1" x14ac:dyDescent="0.25">
      <c r="A149" s="144" t="s">
        <v>17</v>
      </c>
      <c r="B149" s="183" t="s">
        <v>125</v>
      </c>
      <c r="C149" s="184">
        <v>18041.099999999999</v>
      </c>
      <c r="D149" s="7"/>
      <c r="E149" s="144"/>
      <c r="F149" s="144"/>
      <c r="G149" s="144"/>
      <c r="H149" s="144"/>
      <c r="I149" s="144"/>
    </row>
    <row r="150" spans="1:9" ht="20.25" customHeight="1" thickBot="1" x14ac:dyDescent="0.3">
      <c r="A150" s="3" t="s">
        <v>23</v>
      </c>
      <c r="B150" s="185" t="s">
        <v>57</v>
      </c>
      <c r="C150" s="186">
        <v>128558.01</v>
      </c>
      <c r="D150" s="110"/>
      <c r="E150" s="3"/>
      <c r="F150" s="3"/>
      <c r="G150" s="3"/>
      <c r="H150" s="3"/>
      <c r="I150" s="3"/>
    </row>
    <row r="151" spans="1:9" ht="20.25" customHeight="1" thickTop="1" thickBot="1" x14ac:dyDescent="0.3"/>
    <row r="152" spans="1:9" ht="20.25" customHeight="1" thickTop="1" x14ac:dyDescent="0.25">
      <c r="A152" s="148" t="s">
        <v>155</v>
      </c>
      <c r="B152" s="147" t="s">
        <v>156</v>
      </c>
      <c r="C152" s="20"/>
      <c r="D152" s="21"/>
      <c r="E152" s="22"/>
      <c r="F152" s="198" t="s">
        <v>2</v>
      </c>
      <c r="G152" s="198"/>
      <c r="H152" s="198"/>
      <c r="I152" s="198"/>
    </row>
    <row r="153" spans="1:9" ht="32.25" customHeight="1" x14ac:dyDescent="0.25">
      <c r="A153" s="23" t="s">
        <v>3</v>
      </c>
      <c r="B153" s="23" t="s">
        <v>4</v>
      </c>
      <c r="C153" s="24" t="s">
        <v>5</v>
      </c>
      <c r="D153" s="25" t="s">
        <v>399</v>
      </c>
      <c r="E153" s="26" t="s">
        <v>6</v>
      </c>
      <c r="F153" s="23" t="s">
        <v>7</v>
      </c>
      <c r="G153" s="23" t="s">
        <v>8</v>
      </c>
      <c r="H153" s="23" t="s">
        <v>9</v>
      </c>
      <c r="I153" s="26" t="s">
        <v>10</v>
      </c>
    </row>
    <row r="154" spans="1:9" ht="20.25" customHeight="1" x14ac:dyDescent="0.25">
      <c r="A154" s="144" t="s">
        <v>0</v>
      </c>
      <c r="B154" s="145" t="s">
        <v>157</v>
      </c>
      <c r="C154" s="146">
        <f>1780000+208205.71</f>
        <v>1988205.71</v>
      </c>
      <c r="D154" s="7">
        <v>890</v>
      </c>
      <c r="E154" s="144">
        <v>1975</v>
      </c>
      <c r="F154" s="144" t="s">
        <v>82</v>
      </c>
      <c r="G154" s="144" t="s">
        <v>63</v>
      </c>
      <c r="H154" s="144" t="s">
        <v>96</v>
      </c>
      <c r="I154" s="144" t="s">
        <v>39</v>
      </c>
    </row>
    <row r="155" spans="1:9" ht="20.25" customHeight="1" x14ac:dyDescent="0.25">
      <c r="A155" s="144" t="s">
        <v>17</v>
      </c>
      <c r="B155" s="145" t="s">
        <v>118</v>
      </c>
      <c r="C155" s="146">
        <v>28184.02</v>
      </c>
      <c r="D155" s="7"/>
      <c r="E155" s="144">
        <v>1975</v>
      </c>
      <c r="F155" s="144"/>
      <c r="G155" s="144"/>
      <c r="H155" s="144"/>
      <c r="I155" s="144"/>
    </row>
    <row r="156" spans="1:9" ht="20.25" customHeight="1" x14ac:dyDescent="0.25">
      <c r="A156" s="144" t="s">
        <v>23</v>
      </c>
      <c r="B156" s="145" t="s">
        <v>125</v>
      </c>
      <c r="C156" s="146">
        <v>32000</v>
      </c>
      <c r="D156" s="7"/>
      <c r="E156" s="144">
        <v>2011</v>
      </c>
      <c r="F156" s="144"/>
      <c r="G156" s="144"/>
      <c r="H156" s="144"/>
      <c r="I156" s="144"/>
    </row>
    <row r="157" spans="1:9" ht="20.25" customHeight="1" thickBot="1" x14ac:dyDescent="0.3">
      <c r="A157" s="3" t="s">
        <v>27</v>
      </c>
      <c r="B157" s="4" t="s">
        <v>57</v>
      </c>
      <c r="C157" s="150">
        <v>72000</v>
      </c>
      <c r="D157" s="110"/>
      <c r="E157" s="3"/>
      <c r="F157" s="3"/>
      <c r="G157" s="3"/>
      <c r="H157" s="3"/>
      <c r="I157" s="3"/>
    </row>
    <row r="158" spans="1:9" ht="20.25" customHeight="1" thickTop="1" thickBot="1" x14ac:dyDescent="0.3"/>
    <row r="159" spans="1:9" ht="20.25" customHeight="1" thickTop="1" x14ac:dyDescent="0.25">
      <c r="A159" s="148" t="s">
        <v>158</v>
      </c>
      <c r="B159" s="147" t="s">
        <v>159</v>
      </c>
      <c r="C159" s="20"/>
      <c r="D159" s="21"/>
      <c r="E159" s="22"/>
      <c r="F159" s="198" t="s">
        <v>2</v>
      </c>
      <c r="G159" s="198"/>
      <c r="H159" s="198"/>
      <c r="I159" s="198"/>
    </row>
    <row r="160" spans="1:9" ht="41.25" customHeight="1" x14ac:dyDescent="0.25">
      <c r="A160" s="23" t="s">
        <v>3</v>
      </c>
      <c r="B160" s="23" t="s">
        <v>4</v>
      </c>
      <c r="C160" s="24" t="s">
        <v>5</v>
      </c>
      <c r="D160" s="25" t="s">
        <v>399</v>
      </c>
      <c r="E160" s="26" t="s">
        <v>6</v>
      </c>
      <c r="F160" s="23" t="s">
        <v>7</v>
      </c>
      <c r="G160" s="23" t="s">
        <v>8</v>
      </c>
      <c r="H160" s="23" t="s">
        <v>9</v>
      </c>
      <c r="I160" s="26" t="s">
        <v>10</v>
      </c>
    </row>
    <row r="161" spans="1:9" ht="20.25" customHeight="1" thickBot="1" x14ac:dyDescent="0.3">
      <c r="A161" s="3" t="s">
        <v>0</v>
      </c>
      <c r="B161" s="4" t="s">
        <v>57</v>
      </c>
      <c r="C161" s="150">
        <v>396906.34</v>
      </c>
      <c r="D161" s="110"/>
      <c r="E161" s="3"/>
      <c r="F161" s="3"/>
      <c r="G161" s="3"/>
      <c r="H161" s="3"/>
      <c r="I161" s="3"/>
    </row>
    <row r="162" spans="1:9" ht="20.25" customHeight="1" thickTop="1" thickBot="1" x14ac:dyDescent="0.3"/>
    <row r="163" spans="1:9" ht="20.25" customHeight="1" thickTop="1" x14ac:dyDescent="0.25">
      <c r="A163" s="148" t="s">
        <v>160</v>
      </c>
      <c r="B163" s="147" t="s">
        <v>161</v>
      </c>
      <c r="C163" s="20"/>
      <c r="D163" s="21"/>
      <c r="E163" s="22"/>
      <c r="F163" s="198" t="s">
        <v>2</v>
      </c>
      <c r="G163" s="198"/>
      <c r="H163" s="198"/>
      <c r="I163" s="198"/>
    </row>
    <row r="164" spans="1:9" ht="39.75" customHeight="1" x14ac:dyDescent="0.25">
      <c r="A164" s="23" t="s">
        <v>3</v>
      </c>
      <c r="B164" s="23" t="s">
        <v>4</v>
      </c>
      <c r="C164" s="24" t="s">
        <v>5</v>
      </c>
      <c r="D164" s="25" t="s">
        <v>399</v>
      </c>
      <c r="E164" s="26" t="s">
        <v>6</v>
      </c>
      <c r="F164" s="23" t="s">
        <v>7</v>
      </c>
      <c r="G164" s="23" t="s">
        <v>8</v>
      </c>
      <c r="H164" s="23" t="s">
        <v>9</v>
      </c>
      <c r="I164" s="26" t="s">
        <v>10</v>
      </c>
    </row>
    <row r="165" spans="1:9" ht="20.25" customHeight="1" x14ac:dyDescent="0.25">
      <c r="A165" s="23" t="s">
        <v>0</v>
      </c>
      <c r="B165" s="29" t="s">
        <v>405</v>
      </c>
      <c r="C165" s="30">
        <v>220044.5</v>
      </c>
      <c r="D165" s="28"/>
      <c r="E165" s="26"/>
      <c r="F165" s="23"/>
      <c r="G165" s="23"/>
      <c r="H165" s="23"/>
      <c r="I165" s="26"/>
    </row>
    <row r="166" spans="1:9" ht="20.25" customHeight="1" thickBot="1" x14ac:dyDescent="0.3">
      <c r="A166" s="3" t="s">
        <v>17</v>
      </c>
      <c r="B166" s="4" t="s">
        <v>57</v>
      </c>
      <c r="C166" s="150">
        <v>311288.90000000002</v>
      </c>
      <c r="D166" s="110"/>
      <c r="E166" s="3"/>
      <c r="F166" s="3"/>
      <c r="G166" s="3"/>
      <c r="H166" s="3"/>
      <c r="I166" s="3"/>
    </row>
    <row r="167" spans="1:9" ht="20.25" customHeight="1" thickTop="1" x14ac:dyDescent="0.25"/>
  </sheetData>
  <mergeCells count="86">
    <mergeCell ref="F1:I1"/>
    <mergeCell ref="A3:A4"/>
    <mergeCell ref="B3:B4"/>
    <mergeCell ref="C3:C4"/>
    <mergeCell ref="F3:F4"/>
    <mergeCell ref="G3:G4"/>
    <mergeCell ref="H3:H4"/>
    <mergeCell ref="I3:I4"/>
    <mergeCell ref="D3:D4"/>
    <mergeCell ref="H5:H6"/>
    <mergeCell ref="F7:F8"/>
    <mergeCell ref="G7:G8"/>
    <mergeCell ref="A7:A8"/>
    <mergeCell ref="C7:C8"/>
    <mergeCell ref="D7:D8"/>
    <mergeCell ref="E7:E8"/>
    <mergeCell ref="A5:A6"/>
    <mergeCell ref="B5:B6"/>
    <mergeCell ref="C5:C6"/>
    <mergeCell ref="E5:E6"/>
    <mergeCell ref="F5:F6"/>
    <mergeCell ref="D5:D6"/>
    <mergeCell ref="B7:B8"/>
    <mergeCell ref="H7:H8"/>
    <mergeCell ref="A16:A19"/>
    <mergeCell ref="B16:B19"/>
    <mergeCell ref="C16:C19"/>
    <mergeCell ref="E16:E19"/>
    <mergeCell ref="F16:I16"/>
    <mergeCell ref="F17:I17"/>
    <mergeCell ref="F18:I18"/>
    <mergeCell ref="F19:I19"/>
    <mergeCell ref="D16:D19"/>
    <mergeCell ref="A55:A56"/>
    <mergeCell ref="B55:B56"/>
    <mergeCell ref="C55:C56"/>
    <mergeCell ref="F55:F56"/>
    <mergeCell ref="G55:G56"/>
    <mergeCell ref="A57:A58"/>
    <mergeCell ref="B57:B58"/>
    <mergeCell ref="C57:C58"/>
    <mergeCell ref="F57:F58"/>
    <mergeCell ref="G57:G58"/>
    <mergeCell ref="F62:I62"/>
    <mergeCell ref="F63:I63"/>
    <mergeCell ref="B71:E71"/>
    <mergeCell ref="F71:I71"/>
    <mergeCell ref="C65:C67"/>
    <mergeCell ref="B98:C98"/>
    <mergeCell ref="F98:I98"/>
    <mergeCell ref="B75:C75"/>
    <mergeCell ref="F75:I75"/>
    <mergeCell ref="B81:C81"/>
    <mergeCell ref="F81:I81"/>
    <mergeCell ref="B89:C89"/>
    <mergeCell ref="F89:I89"/>
    <mergeCell ref="A59:A60"/>
    <mergeCell ref="B59:B60"/>
    <mergeCell ref="C59:C60"/>
    <mergeCell ref="F59:F60"/>
    <mergeCell ref="G59:G60"/>
    <mergeCell ref="B105:C105"/>
    <mergeCell ref="F105:I105"/>
    <mergeCell ref="B112:E112"/>
    <mergeCell ref="F112:I112"/>
    <mergeCell ref="I7:I8"/>
    <mergeCell ref="H59:H60"/>
    <mergeCell ref="F34:I34"/>
    <mergeCell ref="B38:C38"/>
    <mergeCell ref="F38:I38"/>
    <mergeCell ref="F43:I43"/>
    <mergeCell ref="F52:I52"/>
    <mergeCell ref="H55:H56"/>
    <mergeCell ref="I55:I56"/>
    <mergeCell ref="H57:H58"/>
    <mergeCell ref="I57:I58"/>
    <mergeCell ref="I59:I60"/>
    <mergeCell ref="F163:I163"/>
    <mergeCell ref="B120:C120"/>
    <mergeCell ref="F120:I120"/>
    <mergeCell ref="E125:E126"/>
    <mergeCell ref="F134:I134"/>
    <mergeCell ref="F140:I140"/>
    <mergeCell ref="F146:I146"/>
    <mergeCell ref="F152:I152"/>
    <mergeCell ref="F159:I159"/>
  </mergeCells>
  <hyperlinks>
    <hyperlink ref="F18" r:id="rId1" display="http://solid.abmsolid.com.pl/~olawa/projekt wykonawczy/"/>
  </hyperlinks>
  <pageMargins left="0.7" right="0.7" top="0.75" bottom="0.75" header="0.3" footer="0.3"/>
  <pageSetup paperSize="9" scale="7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"/>
  <sheetViews>
    <sheetView workbookViewId="0">
      <selection sqref="A1:XFD1048576"/>
    </sheetView>
  </sheetViews>
  <sheetFormatPr defaultRowHeight="15" x14ac:dyDescent="0.25"/>
  <cols>
    <col min="1" max="1" width="9.7109375" style="77" customWidth="1"/>
    <col min="2" max="2" width="20" style="77" customWidth="1"/>
    <col min="3" max="3" width="17.28515625" style="77" customWidth="1"/>
    <col min="4" max="4" width="15.85546875" style="77" customWidth="1"/>
    <col min="5" max="5" width="14.5703125" style="77" customWidth="1"/>
    <col min="6" max="6" width="12.5703125" style="77" customWidth="1"/>
    <col min="7" max="7" width="16.7109375" style="78" customWidth="1"/>
    <col min="8" max="8" width="12.7109375" style="77" customWidth="1"/>
    <col min="9" max="9" width="16" style="77" customWidth="1"/>
    <col min="10" max="10" width="14.28515625" style="77" customWidth="1"/>
    <col min="11" max="11" width="14.42578125" style="77" customWidth="1"/>
    <col min="12" max="12" width="13.5703125" style="77" customWidth="1"/>
    <col min="13" max="13" width="11.28515625" style="77" customWidth="1"/>
    <col min="14" max="1024" width="9.7109375" style="77" customWidth="1"/>
  </cols>
  <sheetData>
    <row r="1" spans="1:12" customFormat="1" ht="15.75" thickBot="1" x14ac:dyDescent="0.3">
      <c r="A1" s="77"/>
      <c r="B1" s="77"/>
      <c r="C1" s="77"/>
      <c r="D1" s="77"/>
      <c r="E1" s="77"/>
      <c r="F1" s="77"/>
      <c r="G1" s="78"/>
      <c r="H1" s="77"/>
      <c r="I1" s="77"/>
      <c r="J1" s="77"/>
      <c r="K1" s="77"/>
      <c r="L1" s="77"/>
    </row>
    <row r="2" spans="1:12" customFormat="1" ht="15" customHeight="1" thickTop="1" thickBot="1" x14ac:dyDescent="0.3">
      <c r="A2" s="229" t="s">
        <v>162</v>
      </c>
      <c r="B2" s="229" t="s">
        <v>163</v>
      </c>
      <c r="C2" s="230" t="s">
        <v>164</v>
      </c>
      <c r="D2" s="61" t="s">
        <v>165</v>
      </c>
      <c r="E2" s="230" t="s">
        <v>166</v>
      </c>
      <c r="F2" s="230" t="s">
        <v>167</v>
      </c>
      <c r="G2" s="228" t="s">
        <v>168</v>
      </c>
      <c r="H2" s="223" t="s">
        <v>450</v>
      </c>
      <c r="I2" s="223" t="s">
        <v>451</v>
      </c>
      <c r="J2" s="223" t="s">
        <v>452</v>
      </c>
      <c r="K2" s="223" t="s">
        <v>453</v>
      </c>
      <c r="L2" s="223" t="s">
        <v>10</v>
      </c>
    </row>
    <row r="3" spans="1:12" customFormat="1" ht="16.5" thickTop="1" thickBot="1" x14ac:dyDescent="0.3">
      <c r="A3" s="229"/>
      <c r="B3" s="229"/>
      <c r="C3" s="230"/>
      <c r="D3" s="62" t="s">
        <v>489</v>
      </c>
      <c r="E3" s="230"/>
      <c r="F3" s="230"/>
      <c r="G3" s="228"/>
      <c r="H3" s="223"/>
      <c r="I3" s="223"/>
      <c r="J3" s="223"/>
      <c r="K3" s="223"/>
      <c r="L3" s="223"/>
    </row>
    <row r="4" spans="1:12" customFormat="1" ht="15.75" thickTop="1" x14ac:dyDescent="0.25">
      <c r="A4" s="63" t="s">
        <v>0</v>
      </c>
      <c r="B4" s="64" t="s">
        <v>169</v>
      </c>
      <c r="C4" s="65">
        <v>1117.9000000000001</v>
      </c>
      <c r="D4" s="65">
        <v>180.4</v>
      </c>
      <c r="E4" s="63">
        <v>6</v>
      </c>
      <c r="F4" s="63"/>
      <c r="G4" s="66">
        <v>451000</v>
      </c>
      <c r="H4" s="67">
        <v>1916</v>
      </c>
      <c r="I4" s="67" t="s">
        <v>43</v>
      </c>
      <c r="J4" s="67" t="s">
        <v>454</v>
      </c>
      <c r="K4" s="67" t="s">
        <v>102</v>
      </c>
      <c r="L4" s="67" t="s">
        <v>31</v>
      </c>
    </row>
    <row r="5" spans="1:12" customFormat="1" x14ac:dyDescent="0.25">
      <c r="A5" s="63" t="s">
        <v>17</v>
      </c>
      <c r="B5" s="64" t="s">
        <v>170</v>
      </c>
      <c r="C5" s="65">
        <v>1021</v>
      </c>
      <c r="D5" s="65">
        <v>200.4</v>
      </c>
      <c r="E5" s="63">
        <v>4</v>
      </c>
      <c r="F5" s="63"/>
      <c r="G5" s="66">
        <v>501000</v>
      </c>
      <c r="H5" s="68">
        <v>1935</v>
      </c>
      <c r="I5" s="68" t="s">
        <v>13</v>
      </c>
      <c r="J5" s="68" t="s">
        <v>454</v>
      </c>
      <c r="K5" s="68" t="s">
        <v>102</v>
      </c>
      <c r="L5" s="68" t="s">
        <v>39</v>
      </c>
    </row>
    <row r="6" spans="1:12" customFormat="1" x14ac:dyDescent="0.25">
      <c r="A6" s="63" t="s">
        <v>23</v>
      </c>
      <c r="B6" s="64" t="s">
        <v>171</v>
      </c>
      <c r="C6" s="65">
        <v>337.8</v>
      </c>
      <c r="D6" s="65">
        <v>103.4</v>
      </c>
      <c r="E6" s="63">
        <v>1</v>
      </c>
      <c r="F6" s="63"/>
      <c r="G6" s="66">
        <v>258500</v>
      </c>
      <c r="H6" s="68" t="s">
        <v>455</v>
      </c>
      <c r="I6" s="68" t="s">
        <v>13</v>
      </c>
      <c r="J6" s="68" t="s">
        <v>454</v>
      </c>
      <c r="K6" s="68" t="s">
        <v>102</v>
      </c>
      <c r="L6" s="68" t="s">
        <v>39</v>
      </c>
    </row>
    <row r="7" spans="1:12" customFormat="1" x14ac:dyDescent="0.25">
      <c r="A7" s="63" t="s">
        <v>27</v>
      </c>
      <c r="B7" s="64" t="s">
        <v>172</v>
      </c>
      <c r="C7" s="65">
        <v>1508.3</v>
      </c>
      <c r="D7" s="65">
        <v>227.7</v>
      </c>
      <c r="E7" s="63">
        <v>3</v>
      </c>
      <c r="F7" s="63"/>
      <c r="G7" s="66">
        <v>569250</v>
      </c>
      <c r="H7" s="68">
        <v>1929</v>
      </c>
      <c r="I7" s="68" t="s">
        <v>13</v>
      </c>
      <c r="J7" s="68" t="s">
        <v>454</v>
      </c>
      <c r="K7" s="68" t="s">
        <v>102</v>
      </c>
      <c r="L7" s="68" t="s">
        <v>31</v>
      </c>
    </row>
    <row r="8" spans="1:12" customFormat="1" x14ac:dyDescent="0.25">
      <c r="A8" s="63" t="s">
        <v>30</v>
      </c>
      <c r="B8" s="64" t="s">
        <v>173</v>
      </c>
      <c r="C8" s="65">
        <v>4446.7</v>
      </c>
      <c r="D8" s="65">
        <v>733</v>
      </c>
      <c r="E8" s="63">
        <v>10</v>
      </c>
      <c r="F8" s="63">
        <v>4</v>
      </c>
      <c r="G8" s="66">
        <v>1832500</v>
      </c>
      <c r="H8" s="68">
        <v>1927</v>
      </c>
      <c r="I8" s="68" t="s">
        <v>13</v>
      </c>
      <c r="J8" s="68" t="s">
        <v>454</v>
      </c>
      <c r="K8" s="68" t="s">
        <v>102</v>
      </c>
      <c r="L8" s="68" t="s">
        <v>31</v>
      </c>
    </row>
    <row r="9" spans="1:12" customFormat="1" ht="17.25" customHeight="1" x14ac:dyDescent="0.25">
      <c r="A9" s="224" t="s">
        <v>32</v>
      </c>
      <c r="B9" s="64" t="s">
        <v>174</v>
      </c>
      <c r="C9" s="64" t="s">
        <v>176</v>
      </c>
      <c r="D9" s="225">
        <v>4040.62</v>
      </c>
      <c r="E9" s="226"/>
      <c r="F9" s="224">
        <v>18</v>
      </c>
      <c r="G9" s="227">
        <v>10101550</v>
      </c>
      <c r="H9" s="222">
        <v>1973</v>
      </c>
      <c r="I9" s="222" t="s">
        <v>82</v>
      </c>
      <c r="J9" s="222" t="s">
        <v>63</v>
      </c>
      <c r="K9" s="222" t="s">
        <v>33</v>
      </c>
      <c r="L9" s="222" t="s">
        <v>39</v>
      </c>
    </row>
    <row r="10" spans="1:12" customFormat="1" ht="63.75" x14ac:dyDescent="0.25">
      <c r="A10" s="224"/>
      <c r="B10" s="64" t="s">
        <v>175</v>
      </c>
      <c r="C10" s="64" t="s">
        <v>177</v>
      </c>
      <c r="D10" s="225"/>
      <c r="E10" s="226"/>
      <c r="F10" s="224"/>
      <c r="G10" s="227"/>
      <c r="H10" s="222"/>
      <c r="I10" s="222"/>
      <c r="J10" s="222"/>
      <c r="K10" s="222"/>
      <c r="L10" s="222"/>
    </row>
    <row r="11" spans="1:12" customFormat="1" x14ac:dyDescent="0.25">
      <c r="A11" s="63" t="s">
        <v>34</v>
      </c>
      <c r="B11" s="64" t="s">
        <v>178</v>
      </c>
      <c r="C11" s="65">
        <v>1216.8</v>
      </c>
      <c r="D11" s="65">
        <v>294.10000000000002</v>
      </c>
      <c r="E11" s="63">
        <v>5</v>
      </c>
      <c r="F11" s="69"/>
      <c r="G11" s="66">
        <v>735250</v>
      </c>
      <c r="H11" s="68">
        <v>1919</v>
      </c>
      <c r="I11" s="68" t="s">
        <v>13</v>
      </c>
      <c r="J11" s="68" t="s">
        <v>454</v>
      </c>
      <c r="K11" s="68" t="s">
        <v>102</v>
      </c>
      <c r="L11" s="68" t="s">
        <v>39</v>
      </c>
    </row>
    <row r="12" spans="1:12" customFormat="1" x14ac:dyDescent="0.25">
      <c r="A12" s="63" t="s">
        <v>35</v>
      </c>
      <c r="B12" s="64" t="s">
        <v>179</v>
      </c>
      <c r="C12" s="65">
        <v>694.1</v>
      </c>
      <c r="D12" s="65">
        <v>74.599999999999994</v>
      </c>
      <c r="E12" s="63">
        <v>3</v>
      </c>
      <c r="F12" s="63"/>
      <c r="G12" s="66">
        <v>186500</v>
      </c>
      <c r="H12" s="68">
        <v>1930</v>
      </c>
      <c r="I12" s="68" t="s">
        <v>13</v>
      </c>
      <c r="J12" s="68" t="s">
        <v>454</v>
      </c>
      <c r="K12" s="68" t="s">
        <v>102</v>
      </c>
      <c r="L12" s="68" t="s">
        <v>31</v>
      </c>
    </row>
    <row r="13" spans="1:12" customFormat="1" x14ac:dyDescent="0.25">
      <c r="A13" s="63" t="s">
        <v>36</v>
      </c>
      <c r="B13" s="64" t="s">
        <v>180</v>
      </c>
      <c r="C13" s="64"/>
      <c r="D13" s="65">
        <v>292.3</v>
      </c>
      <c r="E13" s="63" t="s">
        <v>96</v>
      </c>
      <c r="F13" s="63">
        <v>6</v>
      </c>
      <c r="G13" s="66">
        <v>730750</v>
      </c>
      <c r="H13" s="68" t="s">
        <v>455</v>
      </c>
      <c r="I13" s="68" t="s">
        <v>455</v>
      </c>
      <c r="J13" s="68" t="s">
        <v>455</v>
      </c>
      <c r="K13" s="68" t="s">
        <v>102</v>
      </c>
      <c r="L13" s="68" t="s">
        <v>39</v>
      </c>
    </row>
    <row r="14" spans="1:12" customFormat="1" x14ac:dyDescent="0.25">
      <c r="A14" s="63" t="s">
        <v>40</v>
      </c>
      <c r="B14" s="64" t="s">
        <v>181</v>
      </c>
      <c r="C14" s="65">
        <v>2958.5</v>
      </c>
      <c r="D14" s="65">
        <v>566</v>
      </c>
      <c r="E14" s="63">
        <v>8</v>
      </c>
      <c r="F14" s="63">
        <v>2</v>
      </c>
      <c r="G14" s="66">
        <v>1415000</v>
      </c>
      <c r="H14" s="68">
        <v>1924</v>
      </c>
      <c r="I14" s="68" t="s">
        <v>13</v>
      </c>
      <c r="J14" s="68" t="s">
        <v>454</v>
      </c>
      <c r="K14" s="68" t="s">
        <v>102</v>
      </c>
      <c r="L14" s="68" t="s">
        <v>39</v>
      </c>
    </row>
    <row r="15" spans="1:12" customFormat="1" x14ac:dyDescent="0.25">
      <c r="A15" s="63" t="s">
        <v>46</v>
      </c>
      <c r="B15" s="64" t="s">
        <v>182</v>
      </c>
      <c r="C15" s="65">
        <v>1055.5</v>
      </c>
      <c r="D15" s="65">
        <v>188.4</v>
      </c>
      <c r="E15" s="63">
        <v>4</v>
      </c>
      <c r="F15" s="63">
        <v>2</v>
      </c>
      <c r="G15" s="66">
        <v>471000</v>
      </c>
      <c r="H15" s="68">
        <v>1910</v>
      </c>
      <c r="I15" s="68" t="s">
        <v>13</v>
      </c>
      <c r="J15" s="68" t="s">
        <v>454</v>
      </c>
      <c r="K15" s="68" t="s">
        <v>102</v>
      </c>
      <c r="L15" s="68" t="s">
        <v>39</v>
      </c>
    </row>
    <row r="16" spans="1:12" customFormat="1" x14ac:dyDescent="0.25">
      <c r="A16" s="63" t="s">
        <v>47</v>
      </c>
      <c r="B16" s="64" t="s">
        <v>183</v>
      </c>
      <c r="C16" s="65">
        <v>1559</v>
      </c>
      <c r="D16" s="65">
        <v>287.75</v>
      </c>
      <c r="E16" s="63">
        <v>7</v>
      </c>
      <c r="F16" s="69"/>
      <c r="G16" s="66">
        <v>719375</v>
      </c>
      <c r="H16" s="68">
        <v>1965</v>
      </c>
      <c r="I16" s="68" t="s">
        <v>13</v>
      </c>
      <c r="J16" s="68" t="s">
        <v>454</v>
      </c>
      <c r="K16" s="68" t="s">
        <v>102</v>
      </c>
      <c r="L16" s="68" t="s">
        <v>39</v>
      </c>
    </row>
    <row r="17" spans="1:13" customFormat="1" x14ac:dyDescent="0.25">
      <c r="A17" s="63" t="s">
        <v>51</v>
      </c>
      <c r="B17" s="64" t="s">
        <v>184</v>
      </c>
      <c r="C17" s="65">
        <v>1094.4000000000001</v>
      </c>
      <c r="D17" s="65">
        <v>168.9</v>
      </c>
      <c r="E17" s="63">
        <v>6</v>
      </c>
      <c r="F17" s="69"/>
      <c r="G17" s="66">
        <v>422250</v>
      </c>
      <c r="H17" s="68">
        <v>1920</v>
      </c>
      <c r="I17" s="68" t="s">
        <v>13</v>
      </c>
      <c r="J17" s="68" t="s">
        <v>454</v>
      </c>
      <c r="K17" s="68" t="s">
        <v>102</v>
      </c>
      <c r="L17" s="68" t="s">
        <v>31</v>
      </c>
      <c r="M17" s="77"/>
    </row>
    <row r="18" spans="1:13" customFormat="1" x14ac:dyDescent="0.25">
      <c r="A18" s="63" t="s">
        <v>54</v>
      </c>
      <c r="B18" s="64" t="s">
        <v>185</v>
      </c>
      <c r="C18" s="65">
        <v>1009.6</v>
      </c>
      <c r="D18" s="65">
        <v>166.8</v>
      </c>
      <c r="E18" s="63">
        <v>4</v>
      </c>
      <c r="F18" s="69"/>
      <c r="G18" s="66">
        <v>417000</v>
      </c>
      <c r="H18" s="68">
        <v>1915</v>
      </c>
      <c r="I18" s="68" t="s">
        <v>13</v>
      </c>
      <c r="J18" s="68" t="s">
        <v>454</v>
      </c>
      <c r="K18" s="68" t="s">
        <v>102</v>
      </c>
      <c r="L18" s="68" t="s">
        <v>39</v>
      </c>
      <c r="M18" s="77"/>
    </row>
    <row r="19" spans="1:13" customFormat="1" x14ac:dyDescent="0.25">
      <c r="A19" s="63" t="s">
        <v>148</v>
      </c>
      <c r="B19" s="64" t="s">
        <v>186</v>
      </c>
      <c r="C19" s="65">
        <v>326.89999999999998</v>
      </c>
      <c r="D19" s="65">
        <v>159.5</v>
      </c>
      <c r="E19" s="63">
        <v>2</v>
      </c>
      <c r="F19" s="69"/>
      <c r="G19" s="66">
        <v>398750</v>
      </c>
      <c r="H19" s="68">
        <v>1938</v>
      </c>
      <c r="I19" s="68" t="s">
        <v>13</v>
      </c>
      <c r="J19" s="68" t="s">
        <v>454</v>
      </c>
      <c r="K19" s="68" t="s">
        <v>102</v>
      </c>
      <c r="L19" s="68" t="s">
        <v>39</v>
      </c>
      <c r="M19" s="77"/>
    </row>
    <row r="20" spans="1:13" customFormat="1" x14ac:dyDescent="0.25">
      <c r="A20" s="63" t="s">
        <v>151</v>
      </c>
      <c r="B20" s="64" t="s">
        <v>187</v>
      </c>
      <c r="C20" s="65">
        <v>190</v>
      </c>
      <c r="D20" s="65">
        <v>54.6</v>
      </c>
      <c r="E20" s="63">
        <v>1</v>
      </c>
      <c r="F20" s="69"/>
      <c r="G20" s="66">
        <v>136500</v>
      </c>
      <c r="H20" s="68">
        <v>1880</v>
      </c>
      <c r="I20" s="68" t="s">
        <v>13</v>
      </c>
      <c r="J20" s="68" t="s">
        <v>454</v>
      </c>
      <c r="K20" s="68" t="s">
        <v>102</v>
      </c>
      <c r="L20" s="68" t="s">
        <v>39</v>
      </c>
      <c r="M20" s="77"/>
    </row>
    <row r="21" spans="1:13" customFormat="1" x14ac:dyDescent="0.25">
      <c r="A21" s="63" t="s">
        <v>155</v>
      </c>
      <c r="B21" s="64" t="s">
        <v>188</v>
      </c>
      <c r="C21" s="65">
        <v>870</v>
      </c>
      <c r="D21" s="65">
        <v>104.6</v>
      </c>
      <c r="E21" s="63">
        <v>2</v>
      </c>
      <c r="F21" s="69"/>
      <c r="G21" s="66">
        <v>261500</v>
      </c>
      <c r="H21" s="68">
        <v>1880</v>
      </c>
      <c r="I21" s="68" t="s">
        <v>13</v>
      </c>
      <c r="J21" s="68" t="s">
        <v>454</v>
      </c>
      <c r="K21" s="68" t="s">
        <v>102</v>
      </c>
      <c r="L21" s="68" t="s">
        <v>31</v>
      </c>
      <c r="M21" s="77"/>
    </row>
    <row r="22" spans="1:13" customFormat="1" x14ac:dyDescent="0.25">
      <c r="A22" s="63" t="s">
        <v>158</v>
      </c>
      <c r="B22" s="64" t="s">
        <v>189</v>
      </c>
      <c r="C22" s="65">
        <v>1275.5</v>
      </c>
      <c r="D22" s="65">
        <v>398.6</v>
      </c>
      <c r="E22" s="63">
        <v>13</v>
      </c>
      <c r="F22" s="69"/>
      <c r="G22" s="66">
        <v>996500</v>
      </c>
      <c r="H22" s="68">
        <v>1930</v>
      </c>
      <c r="I22" s="68" t="s">
        <v>13</v>
      </c>
      <c r="J22" s="68" t="s">
        <v>454</v>
      </c>
      <c r="K22" s="68" t="s">
        <v>102</v>
      </c>
      <c r="L22" s="68" t="s">
        <v>39</v>
      </c>
      <c r="M22" s="77"/>
    </row>
    <row r="23" spans="1:13" customFormat="1" x14ac:dyDescent="0.25">
      <c r="A23" s="63" t="s">
        <v>160</v>
      </c>
      <c r="B23" s="64" t="s">
        <v>191</v>
      </c>
      <c r="C23" s="65">
        <v>547.4</v>
      </c>
      <c r="D23" s="65">
        <v>182.45</v>
      </c>
      <c r="E23" s="63">
        <v>3</v>
      </c>
      <c r="F23" s="69"/>
      <c r="G23" s="66">
        <v>456125</v>
      </c>
      <c r="H23" s="68">
        <v>1930</v>
      </c>
      <c r="I23" s="68" t="s">
        <v>13</v>
      </c>
      <c r="J23" s="68" t="s">
        <v>454</v>
      </c>
      <c r="K23" s="68" t="s">
        <v>102</v>
      </c>
      <c r="L23" s="68" t="s">
        <v>39</v>
      </c>
      <c r="M23" s="77"/>
    </row>
    <row r="24" spans="1:13" customFormat="1" x14ac:dyDescent="0.25">
      <c r="A24" s="63" t="s">
        <v>190</v>
      </c>
      <c r="B24" s="64" t="s">
        <v>193</v>
      </c>
      <c r="C24" s="65">
        <v>1904.8</v>
      </c>
      <c r="D24" s="65">
        <v>250.7</v>
      </c>
      <c r="E24" s="63">
        <v>4</v>
      </c>
      <c r="F24" s="63"/>
      <c r="G24" s="66">
        <v>626750</v>
      </c>
      <c r="H24" s="68">
        <v>1934</v>
      </c>
      <c r="I24" s="68" t="s">
        <v>13</v>
      </c>
      <c r="J24" s="68" t="s">
        <v>454</v>
      </c>
      <c r="K24" s="68" t="s">
        <v>102</v>
      </c>
      <c r="L24" s="68" t="s">
        <v>31</v>
      </c>
      <c r="M24" s="77"/>
    </row>
    <row r="25" spans="1:13" customFormat="1" x14ac:dyDescent="0.25">
      <c r="A25" s="63" t="s">
        <v>192</v>
      </c>
      <c r="B25" s="64" t="s">
        <v>195</v>
      </c>
      <c r="C25" s="65">
        <v>3797</v>
      </c>
      <c r="D25" s="65">
        <v>601.79999999999995</v>
      </c>
      <c r="E25" s="63">
        <v>12</v>
      </c>
      <c r="F25" s="63"/>
      <c r="G25" s="66">
        <v>1504500</v>
      </c>
      <c r="H25" s="68">
        <v>1910</v>
      </c>
      <c r="I25" s="68" t="s">
        <v>13</v>
      </c>
      <c r="J25" s="68" t="s">
        <v>454</v>
      </c>
      <c r="K25" s="68" t="s">
        <v>102</v>
      </c>
      <c r="L25" s="68" t="s">
        <v>31</v>
      </c>
      <c r="M25" s="77"/>
    </row>
    <row r="26" spans="1:13" customFormat="1" x14ac:dyDescent="0.25">
      <c r="A26" s="63" t="s">
        <v>194</v>
      </c>
      <c r="B26" s="64" t="s">
        <v>197</v>
      </c>
      <c r="C26" s="65">
        <v>1145</v>
      </c>
      <c r="D26" s="65">
        <v>236.1</v>
      </c>
      <c r="E26" s="63">
        <v>3</v>
      </c>
      <c r="F26" s="63">
        <v>1</v>
      </c>
      <c r="G26" s="66">
        <v>590250</v>
      </c>
      <c r="H26" s="68">
        <v>1930</v>
      </c>
      <c r="I26" s="68" t="s">
        <v>13</v>
      </c>
      <c r="J26" s="68" t="s">
        <v>454</v>
      </c>
      <c r="K26" s="68" t="s">
        <v>102</v>
      </c>
      <c r="L26" s="68" t="s">
        <v>31</v>
      </c>
      <c r="M26" s="77"/>
    </row>
    <row r="27" spans="1:13" customFormat="1" ht="99.75" x14ac:dyDescent="0.25">
      <c r="A27" s="63" t="s">
        <v>196</v>
      </c>
      <c r="B27" s="64" t="s">
        <v>199</v>
      </c>
      <c r="C27" s="65">
        <v>356</v>
      </c>
      <c r="D27" s="65">
        <v>94</v>
      </c>
      <c r="E27" s="63">
        <v>2</v>
      </c>
      <c r="F27" s="63"/>
      <c r="G27" s="66">
        <v>235000</v>
      </c>
      <c r="H27" s="70">
        <v>1890</v>
      </c>
      <c r="I27" s="68" t="s">
        <v>13</v>
      </c>
      <c r="J27" s="68" t="s">
        <v>454</v>
      </c>
      <c r="K27" s="68" t="s">
        <v>102</v>
      </c>
      <c r="L27" s="68" t="s">
        <v>39</v>
      </c>
      <c r="M27" s="79" t="s">
        <v>433</v>
      </c>
    </row>
    <row r="28" spans="1:13" customFormat="1" x14ac:dyDescent="0.25">
      <c r="A28" s="63" t="s">
        <v>198</v>
      </c>
      <c r="B28" s="64" t="s">
        <v>201</v>
      </c>
      <c r="C28" s="65">
        <v>1812</v>
      </c>
      <c r="D28" s="65">
        <v>379.1</v>
      </c>
      <c r="E28" s="63">
        <v>7</v>
      </c>
      <c r="F28" s="63">
        <v>1</v>
      </c>
      <c r="G28" s="66">
        <v>947750</v>
      </c>
      <c r="H28" s="68">
        <v>1920</v>
      </c>
      <c r="I28" s="68" t="s">
        <v>13</v>
      </c>
      <c r="J28" s="68" t="s">
        <v>454</v>
      </c>
      <c r="K28" s="68" t="s">
        <v>102</v>
      </c>
      <c r="L28" s="68" t="s">
        <v>39</v>
      </c>
      <c r="M28" s="77"/>
    </row>
    <row r="29" spans="1:13" customFormat="1" x14ac:dyDescent="0.25">
      <c r="A29" s="63" t="s">
        <v>200</v>
      </c>
      <c r="B29" s="64" t="s">
        <v>203</v>
      </c>
      <c r="C29" s="65">
        <v>350</v>
      </c>
      <c r="D29" s="65">
        <v>37.9</v>
      </c>
      <c r="E29" s="63">
        <v>1</v>
      </c>
      <c r="F29" s="63"/>
      <c r="G29" s="66">
        <v>94750</v>
      </c>
      <c r="H29" s="68">
        <v>1905</v>
      </c>
      <c r="I29" s="68" t="s">
        <v>13</v>
      </c>
      <c r="J29" s="68" t="s">
        <v>454</v>
      </c>
      <c r="K29" s="68" t="s">
        <v>102</v>
      </c>
      <c r="L29" s="68" t="s">
        <v>98</v>
      </c>
      <c r="M29" s="77"/>
    </row>
    <row r="30" spans="1:13" customFormat="1" x14ac:dyDescent="0.25">
      <c r="A30" s="63" t="s">
        <v>202</v>
      </c>
      <c r="B30" s="64" t="s">
        <v>205</v>
      </c>
      <c r="C30" s="65">
        <v>2901</v>
      </c>
      <c r="D30" s="65">
        <v>336</v>
      </c>
      <c r="E30" s="63">
        <v>5</v>
      </c>
      <c r="F30" s="63">
        <v>1</v>
      </c>
      <c r="G30" s="66">
        <v>840000</v>
      </c>
      <c r="H30" s="68">
        <v>1920</v>
      </c>
      <c r="I30" s="68" t="s">
        <v>13</v>
      </c>
      <c r="J30" s="68" t="s">
        <v>454</v>
      </c>
      <c r="K30" s="68" t="s">
        <v>102</v>
      </c>
      <c r="L30" s="68" t="s">
        <v>98</v>
      </c>
      <c r="M30" s="77"/>
    </row>
    <row r="31" spans="1:13" customFormat="1" x14ac:dyDescent="0.25">
      <c r="A31" s="63" t="s">
        <v>204</v>
      </c>
      <c r="B31" s="64" t="s">
        <v>207</v>
      </c>
      <c r="C31" s="65">
        <v>237</v>
      </c>
      <c r="D31" s="65">
        <v>55.4</v>
      </c>
      <c r="E31" s="63">
        <v>1</v>
      </c>
      <c r="F31" s="63"/>
      <c r="G31" s="66">
        <v>138500</v>
      </c>
      <c r="H31" s="68">
        <v>1910</v>
      </c>
      <c r="I31" s="68" t="s">
        <v>13</v>
      </c>
      <c r="J31" s="68" t="s">
        <v>454</v>
      </c>
      <c r="K31" s="68" t="s">
        <v>102</v>
      </c>
      <c r="L31" s="68" t="s">
        <v>39</v>
      </c>
      <c r="M31" s="77"/>
    </row>
    <row r="32" spans="1:13" customFormat="1" x14ac:dyDescent="0.25">
      <c r="A32" s="63" t="s">
        <v>206</v>
      </c>
      <c r="B32" s="64" t="s">
        <v>209</v>
      </c>
      <c r="C32" s="65">
        <v>1986</v>
      </c>
      <c r="D32" s="65">
        <v>310.8</v>
      </c>
      <c r="E32" s="63">
        <v>7</v>
      </c>
      <c r="F32" s="63"/>
      <c r="G32" s="66">
        <v>777000</v>
      </c>
      <c r="H32" s="68">
        <v>1915</v>
      </c>
      <c r="I32" s="68" t="s">
        <v>13</v>
      </c>
      <c r="J32" s="68" t="s">
        <v>454</v>
      </c>
      <c r="K32" s="68" t="s">
        <v>102</v>
      </c>
      <c r="L32" s="68" t="s">
        <v>98</v>
      </c>
      <c r="M32" s="77"/>
    </row>
    <row r="33" spans="1:13" customFormat="1" x14ac:dyDescent="0.25">
      <c r="A33" s="63" t="s">
        <v>208</v>
      </c>
      <c r="B33" s="64" t="s">
        <v>211</v>
      </c>
      <c r="C33" s="65">
        <v>481</v>
      </c>
      <c r="D33" s="65">
        <v>116.4</v>
      </c>
      <c r="E33" s="63">
        <v>3</v>
      </c>
      <c r="F33" s="63"/>
      <c r="G33" s="66">
        <v>291000</v>
      </c>
      <c r="H33" s="68">
        <v>1915</v>
      </c>
      <c r="I33" s="68" t="s">
        <v>13</v>
      </c>
      <c r="J33" s="68" t="s">
        <v>454</v>
      </c>
      <c r="K33" s="68" t="s">
        <v>102</v>
      </c>
      <c r="L33" s="68" t="s">
        <v>39</v>
      </c>
      <c r="M33" s="77"/>
    </row>
    <row r="34" spans="1:13" customFormat="1" x14ac:dyDescent="0.25">
      <c r="A34" s="63" t="s">
        <v>210</v>
      </c>
      <c r="B34" s="64" t="s">
        <v>213</v>
      </c>
      <c r="C34" s="65">
        <v>1630</v>
      </c>
      <c r="D34" s="65">
        <v>652.1</v>
      </c>
      <c r="E34" s="63">
        <v>10</v>
      </c>
      <c r="F34" s="63"/>
      <c r="G34" s="66">
        <v>1630250</v>
      </c>
      <c r="H34" s="68">
        <v>1895</v>
      </c>
      <c r="I34" s="68" t="s">
        <v>13</v>
      </c>
      <c r="J34" s="68" t="s">
        <v>454</v>
      </c>
      <c r="K34" s="68" t="s">
        <v>102</v>
      </c>
      <c r="L34" s="68" t="s">
        <v>31</v>
      </c>
      <c r="M34" s="77"/>
    </row>
    <row r="35" spans="1:13" customFormat="1" x14ac:dyDescent="0.25">
      <c r="A35" s="63" t="s">
        <v>212</v>
      </c>
      <c r="B35" s="64" t="s">
        <v>215</v>
      </c>
      <c r="C35" s="65">
        <v>957</v>
      </c>
      <c r="D35" s="65">
        <v>156.5</v>
      </c>
      <c r="E35" s="63">
        <v>5</v>
      </c>
      <c r="F35" s="63"/>
      <c r="G35" s="66">
        <v>391250</v>
      </c>
      <c r="H35" s="68">
        <v>1880</v>
      </c>
      <c r="I35" s="68" t="s">
        <v>13</v>
      </c>
      <c r="J35" s="68" t="s">
        <v>454</v>
      </c>
      <c r="K35" s="68" t="s">
        <v>102</v>
      </c>
      <c r="L35" s="68" t="s">
        <v>31</v>
      </c>
      <c r="M35" s="77"/>
    </row>
    <row r="36" spans="1:13" customFormat="1" x14ac:dyDescent="0.25">
      <c r="A36" s="63" t="s">
        <v>214</v>
      </c>
      <c r="B36" s="64" t="s">
        <v>217</v>
      </c>
      <c r="C36" s="65">
        <v>447</v>
      </c>
      <c r="D36" s="65">
        <v>110.7</v>
      </c>
      <c r="E36" s="63">
        <v>4</v>
      </c>
      <c r="F36" s="63"/>
      <c r="G36" s="66">
        <v>276750</v>
      </c>
      <c r="H36" s="68">
        <v>1910</v>
      </c>
      <c r="I36" s="68" t="s">
        <v>13</v>
      </c>
      <c r="J36" s="68" t="s">
        <v>454</v>
      </c>
      <c r="K36" s="68" t="s">
        <v>102</v>
      </c>
      <c r="L36" s="68" t="s">
        <v>31</v>
      </c>
      <c r="M36" s="77"/>
    </row>
    <row r="37" spans="1:13" customFormat="1" x14ac:dyDescent="0.25">
      <c r="A37" s="63" t="s">
        <v>216</v>
      </c>
      <c r="B37" s="64" t="s">
        <v>219</v>
      </c>
      <c r="C37" s="65">
        <v>2364</v>
      </c>
      <c r="D37" s="65">
        <v>415.9</v>
      </c>
      <c r="E37" s="63">
        <v>10</v>
      </c>
      <c r="F37" s="63"/>
      <c r="G37" s="66">
        <v>1039750</v>
      </c>
      <c r="H37" s="68">
        <v>1910</v>
      </c>
      <c r="I37" s="68" t="s">
        <v>13</v>
      </c>
      <c r="J37" s="68" t="s">
        <v>454</v>
      </c>
      <c r="K37" s="68" t="s">
        <v>102</v>
      </c>
      <c r="L37" s="68" t="s">
        <v>31</v>
      </c>
      <c r="M37" s="77"/>
    </row>
    <row r="38" spans="1:13" customFormat="1" x14ac:dyDescent="0.25">
      <c r="A38" s="63" t="s">
        <v>218</v>
      </c>
      <c r="B38" s="64" t="s">
        <v>221</v>
      </c>
      <c r="C38" s="65">
        <v>402</v>
      </c>
      <c r="D38" s="65">
        <v>132.1</v>
      </c>
      <c r="E38" s="63">
        <v>2</v>
      </c>
      <c r="F38" s="63"/>
      <c r="G38" s="66">
        <v>330250</v>
      </c>
      <c r="H38" s="68">
        <v>1880</v>
      </c>
      <c r="I38" s="68" t="s">
        <v>13</v>
      </c>
      <c r="J38" s="68" t="s">
        <v>454</v>
      </c>
      <c r="K38" s="68" t="s">
        <v>102</v>
      </c>
      <c r="L38" s="68" t="s">
        <v>31</v>
      </c>
      <c r="M38" s="77"/>
    </row>
    <row r="39" spans="1:13" customFormat="1" x14ac:dyDescent="0.25">
      <c r="A39" s="63" t="s">
        <v>220</v>
      </c>
      <c r="B39" s="64" t="s">
        <v>223</v>
      </c>
      <c r="C39" s="65">
        <v>516</v>
      </c>
      <c r="D39" s="65">
        <v>135.19999999999999</v>
      </c>
      <c r="E39" s="63">
        <v>3</v>
      </c>
      <c r="F39" s="63"/>
      <c r="G39" s="66">
        <v>338000</v>
      </c>
      <c r="H39" s="68">
        <v>1890</v>
      </c>
      <c r="I39" s="68" t="s">
        <v>13</v>
      </c>
      <c r="J39" s="68" t="s">
        <v>454</v>
      </c>
      <c r="K39" s="68" t="s">
        <v>102</v>
      </c>
      <c r="L39" s="68" t="s">
        <v>31</v>
      </c>
      <c r="M39" s="77"/>
    </row>
    <row r="40" spans="1:13" customFormat="1" x14ac:dyDescent="0.25">
      <c r="A40" s="63" t="s">
        <v>222</v>
      </c>
      <c r="B40" s="64" t="s">
        <v>225</v>
      </c>
      <c r="C40" s="65">
        <v>1731</v>
      </c>
      <c r="D40" s="65">
        <v>357.2</v>
      </c>
      <c r="E40" s="63">
        <v>10</v>
      </c>
      <c r="F40" s="63"/>
      <c r="G40" s="66">
        <v>893000</v>
      </c>
      <c r="H40" s="68">
        <v>1919</v>
      </c>
      <c r="I40" s="68" t="s">
        <v>13</v>
      </c>
      <c r="J40" s="68" t="s">
        <v>454</v>
      </c>
      <c r="K40" s="68" t="s">
        <v>102</v>
      </c>
      <c r="L40" s="68" t="s">
        <v>39</v>
      </c>
      <c r="M40" s="77"/>
    </row>
    <row r="41" spans="1:13" customFormat="1" ht="142.5" x14ac:dyDescent="0.25">
      <c r="A41" s="63" t="s">
        <v>224</v>
      </c>
      <c r="B41" s="64" t="s">
        <v>227</v>
      </c>
      <c r="C41" s="65">
        <v>584.5</v>
      </c>
      <c r="D41" s="65">
        <v>140.80000000000001</v>
      </c>
      <c r="E41" s="63">
        <v>2</v>
      </c>
      <c r="F41" s="63"/>
      <c r="G41" s="66">
        <v>352000</v>
      </c>
      <c r="H41" s="68">
        <v>1920</v>
      </c>
      <c r="I41" s="68" t="s">
        <v>13</v>
      </c>
      <c r="J41" s="68" t="s">
        <v>454</v>
      </c>
      <c r="K41" s="68" t="s">
        <v>102</v>
      </c>
      <c r="L41" s="68" t="s">
        <v>39</v>
      </c>
      <c r="M41" s="80" t="s">
        <v>490</v>
      </c>
    </row>
    <row r="42" spans="1:13" customFormat="1" x14ac:dyDescent="0.25">
      <c r="A42" s="63" t="s">
        <v>226</v>
      </c>
      <c r="B42" s="64" t="s">
        <v>229</v>
      </c>
      <c r="C42" s="65">
        <v>3520.2</v>
      </c>
      <c r="D42" s="65">
        <v>501.6</v>
      </c>
      <c r="E42" s="63">
        <v>12</v>
      </c>
      <c r="F42" s="64"/>
      <c r="G42" s="66">
        <v>1254000</v>
      </c>
      <c r="H42" s="68">
        <v>1901</v>
      </c>
      <c r="I42" s="68" t="s">
        <v>13</v>
      </c>
      <c r="J42" s="68" t="s">
        <v>454</v>
      </c>
      <c r="K42" s="68" t="s">
        <v>102</v>
      </c>
      <c r="L42" s="68" t="s">
        <v>31</v>
      </c>
      <c r="M42" s="77"/>
    </row>
    <row r="43" spans="1:13" customFormat="1" ht="57.75" x14ac:dyDescent="0.25">
      <c r="A43" s="71" t="s">
        <v>414</v>
      </c>
      <c r="B43" s="72" t="s">
        <v>231</v>
      </c>
      <c r="C43" s="73">
        <v>1613</v>
      </c>
      <c r="D43" s="73">
        <v>303</v>
      </c>
      <c r="E43" s="71">
        <v>6</v>
      </c>
      <c r="F43" s="71"/>
      <c r="G43" s="74">
        <v>757500</v>
      </c>
      <c r="H43" s="75">
        <v>1900</v>
      </c>
      <c r="I43" s="75" t="s">
        <v>13</v>
      </c>
      <c r="J43" s="75" t="s">
        <v>454</v>
      </c>
      <c r="K43" s="75" t="s">
        <v>102</v>
      </c>
      <c r="L43" s="75" t="s">
        <v>39</v>
      </c>
      <c r="M43" s="81" t="s">
        <v>491</v>
      </c>
    </row>
    <row r="44" spans="1:13" customFormat="1" x14ac:dyDescent="0.25">
      <c r="A44" s="63" t="s">
        <v>228</v>
      </c>
      <c r="B44" s="64" t="s">
        <v>233</v>
      </c>
      <c r="C44" s="65">
        <v>695</v>
      </c>
      <c r="D44" s="65">
        <v>122.2</v>
      </c>
      <c r="E44" s="63">
        <v>2</v>
      </c>
      <c r="F44" s="63"/>
      <c r="G44" s="66">
        <v>305500</v>
      </c>
      <c r="H44" s="68">
        <v>1930</v>
      </c>
      <c r="I44" s="68" t="s">
        <v>13</v>
      </c>
      <c r="J44" s="68" t="s">
        <v>454</v>
      </c>
      <c r="K44" s="68" t="s">
        <v>102</v>
      </c>
      <c r="L44" s="68" t="s">
        <v>39</v>
      </c>
      <c r="M44" s="77"/>
    </row>
    <row r="45" spans="1:13" customFormat="1" x14ac:dyDescent="0.25">
      <c r="A45" s="63" t="s">
        <v>415</v>
      </c>
      <c r="B45" s="64" t="s">
        <v>235</v>
      </c>
      <c r="C45" s="65">
        <v>935</v>
      </c>
      <c r="D45" s="65">
        <v>148.1</v>
      </c>
      <c r="E45" s="63">
        <v>3</v>
      </c>
      <c r="F45" s="63"/>
      <c r="G45" s="66">
        <v>370250</v>
      </c>
      <c r="H45" s="68">
        <v>1930</v>
      </c>
      <c r="I45" s="68" t="s">
        <v>13</v>
      </c>
      <c r="J45" s="68" t="s">
        <v>454</v>
      </c>
      <c r="K45" s="68" t="s">
        <v>102</v>
      </c>
      <c r="L45" s="68" t="s">
        <v>31</v>
      </c>
      <c r="M45" s="77"/>
    </row>
    <row r="46" spans="1:13" customFormat="1" x14ac:dyDescent="0.25">
      <c r="A46" s="63" t="s">
        <v>416</v>
      </c>
      <c r="B46" s="64" t="s">
        <v>237</v>
      </c>
      <c r="C46" s="65">
        <v>419</v>
      </c>
      <c r="D46" s="65">
        <v>111.7</v>
      </c>
      <c r="E46" s="63">
        <v>2</v>
      </c>
      <c r="F46" s="63"/>
      <c r="G46" s="66">
        <v>279250</v>
      </c>
      <c r="H46" s="68">
        <v>1900</v>
      </c>
      <c r="I46" s="68" t="s">
        <v>13</v>
      </c>
      <c r="J46" s="68" t="s">
        <v>454</v>
      </c>
      <c r="K46" s="68" t="s">
        <v>102</v>
      </c>
      <c r="L46" s="68" t="s">
        <v>31</v>
      </c>
      <c r="M46" s="77"/>
    </row>
    <row r="47" spans="1:13" customFormat="1" x14ac:dyDescent="0.25">
      <c r="A47" s="63" t="s">
        <v>230</v>
      </c>
      <c r="B47" s="64" t="s">
        <v>239</v>
      </c>
      <c r="C47" s="65">
        <v>3171.9</v>
      </c>
      <c r="D47" s="65">
        <v>446.23</v>
      </c>
      <c r="E47" s="63">
        <v>12</v>
      </c>
      <c r="F47" s="63">
        <v>1</v>
      </c>
      <c r="G47" s="66">
        <v>1115575</v>
      </c>
      <c r="H47" s="68">
        <v>1914</v>
      </c>
      <c r="I47" s="68" t="s">
        <v>13</v>
      </c>
      <c r="J47" s="68" t="s">
        <v>454</v>
      </c>
      <c r="K47" s="68" t="s">
        <v>102</v>
      </c>
      <c r="L47" s="68" t="s">
        <v>39</v>
      </c>
      <c r="M47" s="77"/>
    </row>
    <row r="48" spans="1:13" customFormat="1" x14ac:dyDescent="0.25">
      <c r="A48" s="63" t="s">
        <v>232</v>
      </c>
      <c r="B48" s="64" t="s">
        <v>241</v>
      </c>
      <c r="C48" s="65">
        <v>1326.3</v>
      </c>
      <c r="D48" s="65">
        <v>355.6</v>
      </c>
      <c r="E48" s="63">
        <v>7</v>
      </c>
      <c r="F48" s="63"/>
      <c r="G48" s="66">
        <v>889000</v>
      </c>
      <c r="H48" s="68">
        <v>1898</v>
      </c>
      <c r="I48" s="68" t="s">
        <v>13</v>
      </c>
      <c r="J48" s="68" t="s">
        <v>454</v>
      </c>
      <c r="K48" s="68" t="s">
        <v>102</v>
      </c>
      <c r="L48" s="68" t="s">
        <v>39</v>
      </c>
      <c r="M48" s="77"/>
    </row>
    <row r="49" spans="1:12" customFormat="1" x14ac:dyDescent="0.25">
      <c r="A49" s="63" t="s">
        <v>234</v>
      </c>
      <c r="B49" s="64" t="s">
        <v>243</v>
      </c>
      <c r="C49" s="65">
        <v>1893.8</v>
      </c>
      <c r="D49" s="65">
        <v>328.9</v>
      </c>
      <c r="E49" s="63">
        <v>6</v>
      </c>
      <c r="F49" s="63"/>
      <c r="G49" s="66">
        <v>822250</v>
      </c>
      <c r="H49" s="68">
        <v>1900</v>
      </c>
      <c r="I49" s="68" t="s">
        <v>13</v>
      </c>
      <c r="J49" s="68" t="s">
        <v>454</v>
      </c>
      <c r="K49" s="68" t="s">
        <v>102</v>
      </c>
      <c r="L49" s="68" t="s">
        <v>39</v>
      </c>
    </row>
    <row r="50" spans="1:12" customFormat="1" x14ac:dyDescent="0.25">
      <c r="A50" s="63" t="s">
        <v>236</v>
      </c>
      <c r="B50" s="64" t="s">
        <v>246</v>
      </c>
      <c r="C50" s="65">
        <v>330.1</v>
      </c>
      <c r="D50" s="65">
        <v>206.02</v>
      </c>
      <c r="E50" s="63">
        <v>5</v>
      </c>
      <c r="F50" s="63">
        <v>1</v>
      </c>
      <c r="G50" s="66">
        <v>515050</v>
      </c>
      <c r="H50" s="68">
        <v>1900</v>
      </c>
      <c r="I50" s="68" t="s">
        <v>13</v>
      </c>
      <c r="J50" s="68" t="s">
        <v>454</v>
      </c>
      <c r="K50" s="68" t="s">
        <v>102</v>
      </c>
      <c r="L50" s="68" t="s">
        <v>31</v>
      </c>
    </row>
    <row r="51" spans="1:12" customFormat="1" x14ac:dyDescent="0.25">
      <c r="A51" s="63" t="s">
        <v>238</v>
      </c>
      <c r="B51" s="64" t="s">
        <v>248</v>
      </c>
      <c r="C51" s="65">
        <v>1187</v>
      </c>
      <c r="D51" s="65">
        <v>236.1</v>
      </c>
      <c r="E51" s="63">
        <v>3</v>
      </c>
      <c r="F51" s="63">
        <v>1</v>
      </c>
      <c r="G51" s="66">
        <v>590250</v>
      </c>
      <c r="H51" s="68">
        <v>1902</v>
      </c>
      <c r="I51" s="68" t="s">
        <v>13</v>
      </c>
      <c r="J51" s="68" t="s">
        <v>454</v>
      </c>
      <c r="K51" s="68" t="s">
        <v>102</v>
      </c>
      <c r="L51" s="68" t="s">
        <v>39</v>
      </c>
    </row>
    <row r="52" spans="1:12" customFormat="1" ht="15" customHeight="1" x14ac:dyDescent="0.25">
      <c r="A52" s="63" t="s">
        <v>240</v>
      </c>
      <c r="B52" s="64" t="s">
        <v>250</v>
      </c>
      <c r="C52" s="65">
        <v>1909</v>
      </c>
      <c r="D52" s="65">
        <v>377.96</v>
      </c>
      <c r="E52" s="63">
        <v>6</v>
      </c>
      <c r="F52" s="63"/>
      <c r="G52" s="66">
        <v>944900</v>
      </c>
      <c r="H52" s="68">
        <v>1902</v>
      </c>
      <c r="I52" s="68" t="s">
        <v>13</v>
      </c>
      <c r="J52" s="68" t="s">
        <v>454</v>
      </c>
      <c r="K52" s="68" t="s">
        <v>102</v>
      </c>
      <c r="L52" s="68" t="s">
        <v>31</v>
      </c>
    </row>
    <row r="53" spans="1:12" customFormat="1" x14ac:dyDescent="0.25">
      <c r="A53" s="63" t="s">
        <v>242</v>
      </c>
      <c r="B53" s="64" t="s">
        <v>252</v>
      </c>
      <c r="C53" s="65">
        <v>831.7</v>
      </c>
      <c r="D53" s="65">
        <v>134.69999999999999</v>
      </c>
      <c r="E53" s="63">
        <v>2</v>
      </c>
      <c r="F53" s="63"/>
      <c r="G53" s="66">
        <v>336750</v>
      </c>
      <c r="H53" s="68">
        <v>1880</v>
      </c>
      <c r="I53" s="68" t="s">
        <v>13</v>
      </c>
      <c r="J53" s="68" t="s">
        <v>454</v>
      </c>
      <c r="K53" s="68" t="s">
        <v>102</v>
      </c>
      <c r="L53" s="68" t="s">
        <v>31</v>
      </c>
    </row>
    <row r="54" spans="1:12" customFormat="1" x14ac:dyDescent="0.25">
      <c r="A54" s="63" t="s">
        <v>244</v>
      </c>
      <c r="B54" s="64" t="s">
        <v>254</v>
      </c>
      <c r="C54" s="65">
        <v>677.2</v>
      </c>
      <c r="D54" s="65">
        <v>105</v>
      </c>
      <c r="E54" s="63">
        <v>2</v>
      </c>
      <c r="F54" s="63"/>
      <c r="G54" s="66">
        <v>262500</v>
      </c>
      <c r="H54" s="68">
        <v>1900</v>
      </c>
      <c r="I54" s="68" t="s">
        <v>13</v>
      </c>
      <c r="J54" s="68" t="s">
        <v>454</v>
      </c>
      <c r="K54" s="68" t="s">
        <v>102</v>
      </c>
      <c r="L54" s="68" t="s">
        <v>31</v>
      </c>
    </row>
    <row r="55" spans="1:12" customFormat="1" x14ac:dyDescent="0.25">
      <c r="A55" s="63" t="s">
        <v>245</v>
      </c>
      <c r="B55" s="64" t="s">
        <v>256</v>
      </c>
      <c r="C55" s="65">
        <v>3042</v>
      </c>
      <c r="D55" s="65">
        <v>465.2</v>
      </c>
      <c r="E55" s="63">
        <v>12</v>
      </c>
      <c r="F55" s="63"/>
      <c r="G55" s="66">
        <v>1163000</v>
      </c>
      <c r="H55" s="68">
        <v>1870</v>
      </c>
      <c r="I55" s="68" t="s">
        <v>13</v>
      </c>
      <c r="J55" s="68" t="s">
        <v>454</v>
      </c>
      <c r="K55" s="68" t="s">
        <v>102</v>
      </c>
      <c r="L55" s="68" t="s">
        <v>31</v>
      </c>
    </row>
    <row r="56" spans="1:12" customFormat="1" x14ac:dyDescent="0.25">
      <c r="A56" s="63" t="s">
        <v>247</v>
      </c>
      <c r="B56" s="64" t="s">
        <v>258</v>
      </c>
      <c r="C56" s="65">
        <v>2050</v>
      </c>
      <c r="D56" s="65">
        <v>224.41</v>
      </c>
      <c r="E56" s="63">
        <v>3</v>
      </c>
      <c r="F56" s="69"/>
      <c r="G56" s="66">
        <v>561025</v>
      </c>
      <c r="H56" s="68">
        <v>1930</v>
      </c>
      <c r="I56" s="68" t="s">
        <v>13</v>
      </c>
      <c r="J56" s="68" t="s">
        <v>454</v>
      </c>
      <c r="K56" s="68" t="s">
        <v>102</v>
      </c>
      <c r="L56" s="68" t="s">
        <v>39</v>
      </c>
    </row>
    <row r="57" spans="1:12" customFormat="1" x14ac:dyDescent="0.25">
      <c r="A57" s="63" t="s">
        <v>249</v>
      </c>
      <c r="B57" s="64" t="s">
        <v>260</v>
      </c>
      <c r="C57" s="65">
        <v>289</v>
      </c>
      <c r="D57" s="65">
        <v>115.6</v>
      </c>
      <c r="E57" s="63">
        <v>2</v>
      </c>
      <c r="F57" s="63"/>
      <c r="G57" s="66">
        <v>289000</v>
      </c>
      <c r="H57" s="68">
        <v>1930</v>
      </c>
      <c r="I57" s="68" t="s">
        <v>13</v>
      </c>
      <c r="J57" s="68" t="s">
        <v>454</v>
      </c>
      <c r="K57" s="68" t="s">
        <v>102</v>
      </c>
      <c r="L57" s="68" t="s">
        <v>31</v>
      </c>
    </row>
    <row r="58" spans="1:12" customFormat="1" x14ac:dyDescent="0.25">
      <c r="A58" s="63" t="s">
        <v>251</v>
      </c>
      <c r="B58" s="64" t="s">
        <v>262</v>
      </c>
      <c r="C58" s="65">
        <v>442.6</v>
      </c>
      <c r="D58" s="65">
        <v>91</v>
      </c>
      <c r="E58" s="63">
        <v>3</v>
      </c>
      <c r="F58" s="63"/>
      <c r="G58" s="66">
        <v>227500</v>
      </c>
      <c r="H58" s="68">
        <v>1912</v>
      </c>
      <c r="I58" s="68" t="s">
        <v>13</v>
      </c>
      <c r="J58" s="68" t="s">
        <v>454</v>
      </c>
      <c r="K58" s="68" t="s">
        <v>102</v>
      </c>
      <c r="L58" s="68" t="s">
        <v>39</v>
      </c>
    </row>
    <row r="59" spans="1:12" customFormat="1" x14ac:dyDescent="0.25">
      <c r="A59" s="63" t="s">
        <v>253</v>
      </c>
      <c r="B59" s="64" t="s">
        <v>264</v>
      </c>
      <c r="C59" s="65">
        <v>1463</v>
      </c>
      <c r="D59" s="65">
        <v>191.1</v>
      </c>
      <c r="E59" s="63">
        <v>3</v>
      </c>
      <c r="F59" s="63"/>
      <c r="G59" s="66">
        <v>477750</v>
      </c>
      <c r="H59" s="68">
        <v>1930</v>
      </c>
      <c r="I59" s="68" t="s">
        <v>13</v>
      </c>
      <c r="J59" s="68" t="s">
        <v>454</v>
      </c>
      <c r="K59" s="68" t="s">
        <v>102</v>
      </c>
      <c r="L59" s="68" t="s">
        <v>31</v>
      </c>
    </row>
    <row r="60" spans="1:12" customFormat="1" x14ac:dyDescent="0.25">
      <c r="A60" s="63" t="s">
        <v>255</v>
      </c>
      <c r="B60" s="64" t="s">
        <v>266</v>
      </c>
      <c r="C60" s="65">
        <v>690</v>
      </c>
      <c r="D60" s="65">
        <v>131.41</v>
      </c>
      <c r="E60" s="63">
        <v>3</v>
      </c>
      <c r="F60" s="63"/>
      <c r="G60" s="66">
        <v>328525</v>
      </c>
      <c r="H60" s="68">
        <v>1935</v>
      </c>
      <c r="I60" s="68" t="s">
        <v>13</v>
      </c>
      <c r="J60" s="68" t="s">
        <v>454</v>
      </c>
      <c r="K60" s="68" t="s">
        <v>102</v>
      </c>
      <c r="L60" s="68" t="s">
        <v>31</v>
      </c>
    </row>
    <row r="61" spans="1:12" customFormat="1" x14ac:dyDescent="0.25">
      <c r="A61" s="63" t="s">
        <v>257</v>
      </c>
      <c r="B61" s="64" t="s">
        <v>268</v>
      </c>
      <c r="C61" s="65">
        <v>2376</v>
      </c>
      <c r="D61" s="65">
        <v>446.2</v>
      </c>
      <c r="E61" s="63">
        <v>8</v>
      </c>
      <c r="F61" s="63"/>
      <c r="G61" s="66">
        <v>1115500</v>
      </c>
      <c r="H61" s="68">
        <v>1935</v>
      </c>
      <c r="I61" s="68" t="s">
        <v>13</v>
      </c>
      <c r="J61" s="68" t="s">
        <v>454</v>
      </c>
      <c r="K61" s="68" t="s">
        <v>102</v>
      </c>
      <c r="L61" s="68" t="s">
        <v>98</v>
      </c>
    </row>
    <row r="62" spans="1:12" customFormat="1" x14ac:dyDescent="0.25">
      <c r="A62" s="63" t="s">
        <v>417</v>
      </c>
      <c r="B62" s="64" t="s">
        <v>271</v>
      </c>
      <c r="C62" s="65">
        <v>1223</v>
      </c>
      <c r="D62" s="65">
        <v>223.5</v>
      </c>
      <c r="E62" s="63">
        <v>6</v>
      </c>
      <c r="F62" s="63"/>
      <c r="G62" s="66">
        <v>558750</v>
      </c>
      <c r="H62" s="68">
        <v>1900</v>
      </c>
      <c r="I62" s="68" t="s">
        <v>13</v>
      </c>
      <c r="J62" s="68" t="s">
        <v>454</v>
      </c>
      <c r="K62" s="68" t="s">
        <v>102</v>
      </c>
      <c r="L62" s="68" t="s">
        <v>31</v>
      </c>
    </row>
    <row r="63" spans="1:12" customFormat="1" x14ac:dyDescent="0.25">
      <c r="A63" s="63" t="s">
        <v>259</v>
      </c>
      <c r="B63" s="64" t="s">
        <v>273</v>
      </c>
      <c r="C63" s="65">
        <v>1355.9</v>
      </c>
      <c r="D63" s="65">
        <v>271.89999999999998</v>
      </c>
      <c r="E63" s="63">
        <v>8</v>
      </c>
      <c r="F63" s="63"/>
      <c r="G63" s="66">
        <v>679750</v>
      </c>
      <c r="H63" s="68">
        <v>1900</v>
      </c>
      <c r="I63" s="68" t="s">
        <v>13</v>
      </c>
      <c r="J63" s="68" t="s">
        <v>454</v>
      </c>
      <c r="K63" s="68" t="s">
        <v>102</v>
      </c>
      <c r="L63" s="68" t="s">
        <v>31</v>
      </c>
    </row>
    <row r="64" spans="1:12" customFormat="1" x14ac:dyDescent="0.25">
      <c r="A64" s="63" t="s">
        <v>261</v>
      </c>
      <c r="B64" s="64" t="s">
        <v>275</v>
      </c>
      <c r="C64" s="65">
        <v>2441</v>
      </c>
      <c r="D64" s="65">
        <v>328.7</v>
      </c>
      <c r="E64" s="63">
        <v>7</v>
      </c>
      <c r="F64" s="63"/>
      <c r="G64" s="66">
        <v>821750</v>
      </c>
      <c r="H64" s="68">
        <v>1960</v>
      </c>
      <c r="I64" s="68" t="s">
        <v>13</v>
      </c>
      <c r="J64" s="68" t="s">
        <v>454</v>
      </c>
      <c r="K64" s="68" t="s">
        <v>102</v>
      </c>
      <c r="L64" s="68" t="s">
        <v>31</v>
      </c>
    </row>
    <row r="65" spans="1:12" customFormat="1" x14ac:dyDescent="0.25">
      <c r="A65" s="63" t="s">
        <v>418</v>
      </c>
      <c r="B65" s="64" t="s">
        <v>277</v>
      </c>
      <c r="C65" s="65">
        <v>2345</v>
      </c>
      <c r="D65" s="65">
        <v>758.1</v>
      </c>
      <c r="E65" s="63">
        <v>11</v>
      </c>
      <c r="F65" s="63"/>
      <c r="G65" s="66">
        <v>1895250</v>
      </c>
      <c r="H65" s="68">
        <v>1910</v>
      </c>
      <c r="I65" s="68" t="s">
        <v>13</v>
      </c>
      <c r="J65" s="68" t="s">
        <v>454</v>
      </c>
      <c r="K65" s="68" t="s">
        <v>102</v>
      </c>
      <c r="L65" s="68" t="s">
        <v>98</v>
      </c>
    </row>
    <row r="66" spans="1:12" customFormat="1" x14ac:dyDescent="0.25">
      <c r="A66" s="63" t="s">
        <v>263</v>
      </c>
      <c r="B66" s="64" t="s">
        <v>279</v>
      </c>
      <c r="C66" s="65">
        <v>1180.8</v>
      </c>
      <c r="D66" s="65">
        <v>153.5</v>
      </c>
      <c r="E66" s="63">
        <v>2</v>
      </c>
      <c r="F66" s="63"/>
      <c r="G66" s="66">
        <v>383750</v>
      </c>
      <c r="H66" s="68">
        <v>1909</v>
      </c>
      <c r="I66" s="68" t="s">
        <v>13</v>
      </c>
      <c r="J66" s="68" t="s">
        <v>454</v>
      </c>
      <c r="K66" s="68" t="s">
        <v>102</v>
      </c>
      <c r="L66" s="68" t="s">
        <v>31</v>
      </c>
    </row>
    <row r="67" spans="1:12" customFormat="1" x14ac:dyDescent="0.25">
      <c r="A67" s="63" t="s">
        <v>265</v>
      </c>
      <c r="B67" s="64" t="s">
        <v>280</v>
      </c>
      <c r="C67" s="65">
        <v>2455.3000000000002</v>
      </c>
      <c r="D67" s="65">
        <v>426.3</v>
      </c>
      <c r="E67" s="63">
        <v>9</v>
      </c>
      <c r="F67" s="63"/>
      <c r="G67" s="66">
        <v>1065750</v>
      </c>
      <c r="H67" s="68">
        <v>1910</v>
      </c>
      <c r="I67" s="68" t="s">
        <v>13</v>
      </c>
      <c r="J67" s="68" t="s">
        <v>454</v>
      </c>
      <c r="K67" s="68" t="s">
        <v>102</v>
      </c>
      <c r="L67" s="68" t="s">
        <v>39</v>
      </c>
    </row>
    <row r="68" spans="1:12" customFormat="1" x14ac:dyDescent="0.25">
      <c r="A68" s="63" t="s">
        <v>267</v>
      </c>
      <c r="B68" s="64" t="s">
        <v>281</v>
      </c>
      <c r="C68" s="65">
        <v>2602</v>
      </c>
      <c r="D68" s="65">
        <v>470.8</v>
      </c>
      <c r="E68" s="63">
        <v>15</v>
      </c>
      <c r="F68" s="63"/>
      <c r="G68" s="66">
        <v>1177000</v>
      </c>
      <c r="H68" s="68">
        <v>1900</v>
      </c>
      <c r="I68" s="68" t="s">
        <v>13</v>
      </c>
      <c r="J68" s="68" t="s">
        <v>454</v>
      </c>
      <c r="K68" s="68" t="s">
        <v>102</v>
      </c>
      <c r="L68" s="68" t="s">
        <v>39</v>
      </c>
    </row>
    <row r="69" spans="1:12" customFormat="1" x14ac:dyDescent="0.25">
      <c r="A69" s="63" t="s">
        <v>269</v>
      </c>
      <c r="B69" s="64" t="s">
        <v>282</v>
      </c>
      <c r="C69" s="65">
        <v>2176.6999999999998</v>
      </c>
      <c r="D69" s="65">
        <v>333.9</v>
      </c>
      <c r="E69" s="63">
        <v>9</v>
      </c>
      <c r="F69" s="63"/>
      <c r="G69" s="66">
        <v>834750</v>
      </c>
      <c r="H69" s="68">
        <v>1890</v>
      </c>
      <c r="I69" s="68" t="s">
        <v>13</v>
      </c>
      <c r="J69" s="68" t="s">
        <v>454</v>
      </c>
      <c r="K69" s="68" t="s">
        <v>102</v>
      </c>
      <c r="L69" s="68" t="s">
        <v>31</v>
      </c>
    </row>
    <row r="70" spans="1:12" customFormat="1" x14ac:dyDescent="0.25">
      <c r="A70" s="63" t="s">
        <v>270</v>
      </c>
      <c r="B70" s="64" t="s">
        <v>283</v>
      </c>
      <c r="C70" s="65">
        <v>1723.4</v>
      </c>
      <c r="D70" s="65">
        <v>242.6</v>
      </c>
      <c r="E70" s="63">
        <v>8</v>
      </c>
      <c r="F70" s="63"/>
      <c r="G70" s="66">
        <v>606500</v>
      </c>
      <c r="H70" s="68">
        <v>1905</v>
      </c>
      <c r="I70" s="68" t="s">
        <v>13</v>
      </c>
      <c r="J70" s="68" t="s">
        <v>454</v>
      </c>
      <c r="K70" s="68" t="s">
        <v>102</v>
      </c>
      <c r="L70" s="68" t="s">
        <v>39</v>
      </c>
    </row>
    <row r="71" spans="1:12" customFormat="1" x14ac:dyDescent="0.25">
      <c r="A71" s="63" t="s">
        <v>272</v>
      </c>
      <c r="B71" s="64" t="s">
        <v>284</v>
      </c>
      <c r="C71" s="65">
        <v>1342</v>
      </c>
      <c r="D71" s="65">
        <v>248.7</v>
      </c>
      <c r="E71" s="63">
        <v>7</v>
      </c>
      <c r="F71" s="63"/>
      <c r="G71" s="66">
        <v>621750</v>
      </c>
      <c r="H71" s="68">
        <v>1925</v>
      </c>
      <c r="I71" s="68" t="s">
        <v>13</v>
      </c>
      <c r="J71" s="68" t="s">
        <v>454</v>
      </c>
      <c r="K71" s="68" t="s">
        <v>102</v>
      </c>
      <c r="L71" s="68" t="s">
        <v>39</v>
      </c>
    </row>
    <row r="72" spans="1:12" customFormat="1" x14ac:dyDescent="0.25">
      <c r="A72" s="63" t="s">
        <v>274</v>
      </c>
      <c r="B72" s="64" t="s">
        <v>285</v>
      </c>
      <c r="C72" s="65">
        <v>3819.3</v>
      </c>
      <c r="D72" s="65">
        <v>857.8</v>
      </c>
      <c r="E72" s="63"/>
      <c r="F72" s="63">
        <v>8</v>
      </c>
      <c r="G72" s="66">
        <v>2144500</v>
      </c>
      <c r="H72" s="68">
        <v>1965</v>
      </c>
      <c r="I72" s="68" t="s">
        <v>13</v>
      </c>
      <c r="J72" s="68" t="s">
        <v>454</v>
      </c>
      <c r="K72" s="68" t="s">
        <v>102</v>
      </c>
      <c r="L72" s="68" t="s">
        <v>39</v>
      </c>
    </row>
    <row r="73" spans="1:12" customFormat="1" x14ac:dyDescent="0.25">
      <c r="A73" s="63" t="s">
        <v>276</v>
      </c>
      <c r="B73" s="64" t="s">
        <v>286</v>
      </c>
      <c r="C73" s="65">
        <v>3781</v>
      </c>
      <c r="D73" s="65">
        <v>509.8</v>
      </c>
      <c r="E73" s="63">
        <v>6</v>
      </c>
      <c r="F73" s="63">
        <v>1</v>
      </c>
      <c r="G73" s="66">
        <v>1274500</v>
      </c>
      <c r="H73" s="68">
        <v>1890</v>
      </c>
      <c r="I73" s="68" t="s">
        <v>13</v>
      </c>
      <c r="J73" s="68" t="s">
        <v>454</v>
      </c>
      <c r="K73" s="68" t="s">
        <v>102</v>
      </c>
      <c r="L73" s="68" t="s">
        <v>31</v>
      </c>
    </row>
    <row r="74" spans="1:12" customFormat="1" ht="15.75" thickBot="1" x14ac:dyDescent="0.3">
      <c r="A74" s="63" t="s">
        <v>278</v>
      </c>
      <c r="B74" s="64" t="s">
        <v>287</v>
      </c>
      <c r="C74" s="65">
        <v>2962.3</v>
      </c>
      <c r="D74" s="65">
        <v>1269.81</v>
      </c>
      <c r="E74" s="63"/>
      <c r="F74" s="63">
        <v>4</v>
      </c>
      <c r="G74" s="66">
        <v>3174525</v>
      </c>
      <c r="H74" s="76">
        <v>1968</v>
      </c>
      <c r="I74" s="68" t="s">
        <v>13</v>
      </c>
      <c r="J74" s="68" t="s">
        <v>454</v>
      </c>
      <c r="K74" s="68" t="s">
        <v>102</v>
      </c>
      <c r="L74" s="68" t="s">
        <v>39</v>
      </c>
    </row>
    <row r="75" spans="1:12" customFormat="1" ht="16.5" thickTop="1" thickBot="1" x14ac:dyDescent="0.3">
      <c r="A75" s="82"/>
      <c r="B75" s="83"/>
      <c r="C75" s="84" t="s">
        <v>288</v>
      </c>
      <c r="D75" s="85" t="s">
        <v>289</v>
      </c>
      <c r="E75" s="86"/>
      <c r="F75" s="86"/>
      <c r="G75" s="87">
        <v>60200650</v>
      </c>
      <c r="H75" s="77"/>
      <c r="I75" s="77"/>
      <c r="J75" s="77"/>
      <c r="K75" s="77"/>
      <c r="L75" s="77"/>
    </row>
    <row r="76" spans="1:12" customFormat="1" ht="15.75" thickTop="1" x14ac:dyDescent="0.25">
      <c r="A76" s="77"/>
      <c r="B76" s="77"/>
      <c r="C76" s="77"/>
      <c r="D76" s="77"/>
      <c r="E76" s="77"/>
      <c r="F76" s="77"/>
      <c r="G76" s="78"/>
      <c r="H76" s="77"/>
      <c r="I76" s="77"/>
      <c r="J76" s="77"/>
      <c r="K76" s="77"/>
      <c r="L76" s="77"/>
    </row>
  </sheetData>
  <mergeCells count="21">
    <mergeCell ref="G2:G3"/>
    <mergeCell ref="A2:A3"/>
    <mergeCell ref="B2:B3"/>
    <mergeCell ref="C2:C3"/>
    <mergeCell ref="E2:E3"/>
    <mergeCell ref="F2:F3"/>
    <mergeCell ref="A9:A10"/>
    <mergeCell ref="D9:D10"/>
    <mergeCell ref="E9:E10"/>
    <mergeCell ref="F9:F10"/>
    <mergeCell ref="G9:G10"/>
    <mergeCell ref="H2:H3"/>
    <mergeCell ref="I2:I3"/>
    <mergeCell ref="J2:J3"/>
    <mergeCell ref="K2:K3"/>
    <mergeCell ref="L2:L3"/>
    <mergeCell ref="H9:H10"/>
    <mergeCell ref="I9:I10"/>
    <mergeCell ref="J9:J10"/>
    <mergeCell ref="K9:K10"/>
    <mergeCell ref="L9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6"/>
  <sheetViews>
    <sheetView topLeftCell="B82" workbookViewId="0">
      <selection activeCell="B95" sqref="B95:B104"/>
    </sheetView>
  </sheetViews>
  <sheetFormatPr defaultRowHeight="12.75" x14ac:dyDescent="0.2"/>
  <cols>
    <col min="1" max="1" width="9.140625" style="58"/>
    <col min="2" max="2" width="6" style="58" customWidth="1"/>
    <col min="3" max="3" width="39.7109375" style="58" customWidth="1"/>
    <col min="4" max="4" width="31" style="58" customWidth="1"/>
    <col min="5" max="5" width="10.7109375" style="58" bestFit="1" customWidth="1"/>
    <col min="6" max="16384" width="9.140625" style="58"/>
  </cols>
  <sheetData>
    <row r="2" spans="2:4" x14ac:dyDescent="0.2">
      <c r="B2" s="32" t="s">
        <v>3</v>
      </c>
      <c r="C2" s="32" t="s">
        <v>4</v>
      </c>
      <c r="D2" s="32" t="s">
        <v>5</v>
      </c>
    </row>
    <row r="3" spans="2:4" x14ac:dyDescent="0.2">
      <c r="B3" s="240" t="s">
        <v>290</v>
      </c>
      <c r="C3" s="240"/>
      <c r="D3" s="240"/>
    </row>
    <row r="4" spans="2:4" x14ac:dyDescent="0.2">
      <c r="B4" s="121" t="s">
        <v>0</v>
      </c>
      <c r="C4" s="122" t="s">
        <v>291</v>
      </c>
      <c r="D4" s="123">
        <v>541120.43999999994</v>
      </c>
    </row>
    <row r="5" spans="2:4" x14ac:dyDescent="0.2">
      <c r="B5" s="121" t="s">
        <v>17</v>
      </c>
      <c r="C5" s="122" t="s">
        <v>294</v>
      </c>
      <c r="D5" s="123">
        <v>198658.1</v>
      </c>
    </row>
    <row r="6" spans="2:4" x14ac:dyDescent="0.2">
      <c r="B6" s="121" t="s">
        <v>23</v>
      </c>
      <c r="C6" s="122" t="s">
        <v>448</v>
      </c>
      <c r="D6" s="123">
        <v>21395.09</v>
      </c>
    </row>
    <row r="7" spans="2:4" x14ac:dyDescent="0.2">
      <c r="B7" s="121" t="s">
        <v>27</v>
      </c>
      <c r="C7" s="122" t="s">
        <v>447</v>
      </c>
      <c r="D7" s="123">
        <v>267569.34999999998</v>
      </c>
    </row>
    <row r="8" spans="2:4" x14ac:dyDescent="0.2">
      <c r="B8" s="121" t="s">
        <v>30</v>
      </c>
      <c r="C8" s="124" t="s">
        <v>446</v>
      </c>
      <c r="D8" s="125">
        <v>72269.11</v>
      </c>
    </row>
    <row r="9" spans="2:4" ht="39" customHeight="1" x14ac:dyDescent="0.2">
      <c r="B9" s="241" t="s">
        <v>441</v>
      </c>
      <c r="C9" s="241"/>
      <c r="D9" s="241"/>
    </row>
    <row r="10" spans="2:4" ht="25.5" x14ac:dyDescent="0.2">
      <c r="B10" s="121" t="s">
        <v>0</v>
      </c>
      <c r="C10" s="156" t="s">
        <v>445</v>
      </c>
      <c r="D10" s="157">
        <v>269727.93</v>
      </c>
    </row>
    <row r="11" spans="2:4" ht="38.25" x14ac:dyDescent="0.2">
      <c r="B11" s="121" t="s">
        <v>17</v>
      </c>
      <c r="C11" s="127" t="s">
        <v>444</v>
      </c>
      <c r="D11" s="125">
        <v>215796.12</v>
      </c>
    </row>
    <row r="12" spans="2:4" ht="38.25" x14ac:dyDescent="0.2">
      <c r="B12" s="121" t="s">
        <v>23</v>
      </c>
      <c r="C12" s="126" t="s">
        <v>442</v>
      </c>
      <c r="D12" s="123">
        <v>77490</v>
      </c>
    </row>
    <row r="13" spans="2:4" ht="38.25" x14ac:dyDescent="0.2">
      <c r="B13" s="121" t="s">
        <v>27</v>
      </c>
      <c r="C13" s="126" t="s">
        <v>443</v>
      </c>
      <c r="D13" s="123">
        <v>6860.94</v>
      </c>
    </row>
    <row r="14" spans="2:4" x14ac:dyDescent="0.2">
      <c r="B14" s="231" t="s">
        <v>293</v>
      </c>
      <c r="C14" s="231"/>
      <c r="D14" s="231"/>
    </row>
    <row r="15" spans="2:4" x14ac:dyDescent="0.2">
      <c r="B15" s="128" t="s">
        <v>0</v>
      </c>
      <c r="C15" s="129" t="s">
        <v>291</v>
      </c>
      <c r="D15" s="130">
        <v>61283.39</v>
      </c>
    </row>
    <row r="16" spans="2:4" x14ac:dyDescent="0.2">
      <c r="B16" s="128" t="s">
        <v>17</v>
      </c>
      <c r="C16" s="129" t="s">
        <v>294</v>
      </c>
      <c r="D16" s="130">
        <f>18710.04+2037.3</f>
        <v>20747.34</v>
      </c>
    </row>
    <row r="17" spans="2:4" x14ac:dyDescent="0.2">
      <c r="B17" s="128" t="s">
        <v>23</v>
      </c>
      <c r="C17" s="129" t="s">
        <v>297</v>
      </c>
      <c r="D17" s="130">
        <v>9807.73</v>
      </c>
    </row>
    <row r="18" spans="2:4" x14ac:dyDescent="0.2">
      <c r="B18" s="128" t="s">
        <v>27</v>
      </c>
      <c r="C18" s="131" t="s">
        <v>298</v>
      </c>
      <c r="D18" s="132">
        <f>48794.52+2299</f>
        <v>51093.52</v>
      </c>
    </row>
    <row r="19" spans="2:4" x14ac:dyDescent="0.2">
      <c r="B19" s="133" t="s">
        <v>30</v>
      </c>
      <c r="C19" s="131" t="s">
        <v>469</v>
      </c>
      <c r="D19" s="132">
        <v>7054.56</v>
      </c>
    </row>
    <row r="20" spans="2:4" x14ac:dyDescent="0.2">
      <c r="B20" s="133" t="s">
        <v>32</v>
      </c>
      <c r="C20" s="131" t="s">
        <v>292</v>
      </c>
      <c r="D20" s="132">
        <v>2899.99</v>
      </c>
    </row>
    <row r="21" spans="2:4" x14ac:dyDescent="0.2">
      <c r="B21" s="231" t="s">
        <v>299</v>
      </c>
      <c r="C21" s="231"/>
      <c r="D21" s="231"/>
    </row>
    <row r="22" spans="2:4" x14ac:dyDescent="0.2">
      <c r="B22" s="152" t="s">
        <v>0</v>
      </c>
      <c r="C22" s="153" t="s">
        <v>291</v>
      </c>
      <c r="D22" s="49">
        <v>140282.65</v>
      </c>
    </row>
    <row r="23" spans="2:4" x14ac:dyDescent="0.2">
      <c r="B23" s="152" t="s">
        <v>17</v>
      </c>
      <c r="C23" s="153" t="s">
        <v>294</v>
      </c>
      <c r="D23" s="49">
        <f>18858.45+3660</f>
        <v>22518.45</v>
      </c>
    </row>
    <row r="24" spans="2:4" x14ac:dyDescent="0.2">
      <c r="B24" s="152" t="s">
        <v>23</v>
      </c>
      <c r="C24" s="153" t="s">
        <v>456</v>
      </c>
      <c r="D24" s="49">
        <v>127423.21</v>
      </c>
    </row>
    <row r="25" spans="2:4" x14ac:dyDescent="0.2">
      <c r="B25" s="152" t="s">
        <v>27</v>
      </c>
      <c r="C25" s="153" t="s">
        <v>300</v>
      </c>
      <c r="D25" s="49">
        <v>77914.25</v>
      </c>
    </row>
    <row r="26" spans="2:4" x14ac:dyDescent="0.2">
      <c r="B26" s="152" t="s">
        <v>30</v>
      </c>
      <c r="C26" s="153" t="s">
        <v>301</v>
      </c>
      <c r="D26" s="49">
        <v>146197.79999999999</v>
      </c>
    </row>
    <row r="27" spans="2:4" x14ac:dyDescent="0.2">
      <c r="B27" s="152" t="s">
        <v>32</v>
      </c>
      <c r="C27" s="153" t="s">
        <v>297</v>
      </c>
      <c r="D27" s="49">
        <f>3047+7740.13</f>
        <v>10787.130000000001</v>
      </c>
    </row>
    <row r="28" spans="2:4" x14ac:dyDescent="0.2">
      <c r="B28" s="152" t="s">
        <v>34</v>
      </c>
      <c r="C28" s="46" t="s">
        <v>292</v>
      </c>
      <c r="D28" s="50">
        <v>2611</v>
      </c>
    </row>
    <row r="29" spans="2:4" x14ac:dyDescent="0.2">
      <c r="B29" s="152" t="s">
        <v>35</v>
      </c>
      <c r="C29" s="46" t="s">
        <v>298</v>
      </c>
      <c r="D29" s="50">
        <v>19919.43</v>
      </c>
    </row>
    <row r="30" spans="2:4" x14ac:dyDescent="0.2">
      <c r="B30" s="231" t="s">
        <v>403</v>
      </c>
      <c r="C30" s="231"/>
      <c r="D30" s="231"/>
    </row>
    <row r="31" spans="2:4" x14ac:dyDescent="0.2">
      <c r="B31" s="128" t="s">
        <v>0</v>
      </c>
      <c r="C31" s="129" t="s">
        <v>291</v>
      </c>
      <c r="D31" s="134">
        <v>229734.41</v>
      </c>
    </row>
    <row r="32" spans="2:4" x14ac:dyDescent="0.2">
      <c r="B32" s="128" t="s">
        <v>17</v>
      </c>
      <c r="C32" s="129" t="s">
        <v>294</v>
      </c>
      <c r="D32" s="135">
        <v>35147.69</v>
      </c>
    </row>
    <row r="33" spans="2:4" x14ac:dyDescent="0.2">
      <c r="B33" s="128" t="s">
        <v>23</v>
      </c>
      <c r="C33" s="129" t="s">
        <v>295</v>
      </c>
      <c r="D33" s="135">
        <v>3138.6</v>
      </c>
    </row>
    <row r="34" spans="2:4" x14ac:dyDescent="0.2">
      <c r="B34" s="128" t="s">
        <v>27</v>
      </c>
      <c r="C34" s="129" t="s">
        <v>457</v>
      </c>
      <c r="D34" s="135">
        <v>7241.33</v>
      </c>
    </row>
    <row r="35" spans="2:4" x14ac:dyDescent="0.2">
      <c r="B35" s="128" t="s">
        <v>30</v>
      </c>
      <c r="C35" s="129" t="s">
        <v>397</v>
      </c>
      <c r="D35" s="135">
        <v>43383.07</v>
      </c>
    </row>
    <row r="36" spans="2:4" x14ac:dyDescent="0.2">
      <c r="B36" s="128" t="s">
        <v>32</v>
      </c>
      <c r="C36" s="129" t="s">
        <v>302</v>
      </c>
      <c r="D36" s="135">
        <v>19087.689999999999</v>
      </c>
    </row>
    <row r="37" spans="2:4" x14ac:dyDescent="0.2">
      <c r="B37" s="128" t="s">
        <v>34</v>
      </c>
      <c r="C37" s="129" t="s">
        <v>436</v>
      </c>
      <c r="D37" s="136">
        <v>177100</v>
      </c>
    </row>
    <row r="38" spans="2:4" x14ac:dyDescent="0.2">
      <c r="B38" s="128" t="s">
        <v>35</v>
      </c>
      <c r="C38" s="124" t="s">
        <v>298</v>
      </c>
      <c r="D38" s="125">
        <v>100108.71</v>
      </c>
    </row>
    <row r="39" spans="2:4" x14ac:dyDescent="0.2">
      <c r="B39" s="128" t="s">
        <v>36</v>
      </c>
      <c r="C39" s="124" t="s">
        <v>292</v>
      </c>
      <c r="D39" s="125">
        <v>68845.58</v>
      </c>
    </row>
    <row r="40" spans="2:4" x14ac:dyDescent="0.2">
      <c r="B40" s="231" t="s">
        <v>303</v>
      </c>
      <c r="C40" s="231"/>
      <c r="D40" s="231"/>
    </row>
    <row r="41" spans="2:4" x14ac:dyDescent="0.2">
      <c r="B41" s="152" t="s">
        <v>0</v>
      </c>
      <c r="C41" s="153" t="s">
        <v>291</v>
      </c>
      <c r="D41" s="47">
        <v>7600</v>
      </c>
    </row>
    <row r="42" spans="2:4" x14ac:dyDescent="0.2">
      <c r="B42" s="152" t="s">
        <v>17</v>
      </c>
      <c r="C42" s="153" t="s">
        <v>294</v>
      </c>
      <c r="D42" s="47">
        <v>3600</v>
      </c>
    </row>
    <row r="43" spans="2:4" x14ac:dyDescent="0.2">
      <c r="B43" s="152" t="s">
        <v>23</v>
      </c>
      <c r="C43" s="153" t="s">
        <v>296</v>
      </c>
      <c r="D43" s="47">
        <v>450</v>
      </c>
    </row>
    <row r="44" spans="2:4" x14ac:dyDescent="0.2">
      <c r="B44" s="152" t="s">
        <v>27</v>
      </c>
      <c r="C44" s="46" t="s">
        <v>298</v>
      </c>
      <c r="D44" s="48">
        <v>11413</v>
      </c>
    </row>
    <row r="45" spans="2:4" ht="38.25" customHeight="1" x14ac:dyDescent="0.2">
      <c r="B45" s="235" t="s">
        <v>304</v>
      </c>
      <c r="C45" s="235"/>
      <c r="D45" s="235"/>
    </row>
    <row r="46" spans="2:4" x14ac:dyDescent="0.2">
      <c r="B46" s="152" t="s">
        <v>0</v>
      </c>
      <c r="C46" s="153" t="s">
        <v>291</v>
      </c>
      <c r="D46" s="49">
        <f>1722+2815+1100+2109+2091+1226+1226+1226+1226+1226+1226+3480</f>
        <v>20673</v>
      </c>
    </row>
    <row r="47" spans="2:4" x14ac:dyDescent="0.2">
      <c r="B47" s="152" t="s">
        <v>17</v>
      </c>
      <c r="C47" s="153" t="s">
        <v>294</v>
      </c>
      <c r="D47" s="49">
        <v>3481</v>
      </c>
    </row>
    <row r="48" spans="2:4" x14ac:dyDescent="0.2">
      <c r="B48" s="152" t="s">
        <v>23</v>
      </c>
      <c r="C48" s="46" t="s">
        <v>298</v>
      </c>
      <c r="D48" s="50">
        <v>12760</v>
      </c>
    </row>
    <row r="49" spans="2:4" x14ac:dyDescent="0.2">
      <c r="B49" s="231" t="s">
        <v>488</v>
      </c>
      <c r="C49" s="231"/>
      <c r="D49" s="231"/>
    </row>
    <row r="50" spans="2:4" x14ac:dyDescent="0.2">
      <c r="B50" s="152" t="s">
        <v>0</v>
      </c>
      <c r="C50" s="153" t="s">
        <v>291</v>
      </c>
      <c r="D50" s="47">
        <v>109793.94</v>
      </c>
    </row>
    <row r="51" spans="2:4" x14ac:dyDescent="0.2">
      <c r="B51" s="152" t="s">
        <v>17</v>
      </c>
      <c r="C51" s="153" t="s">
        <v>294</v>
      </c>
      <c r="D51" s="47">
        <v>3505</v>
      </c>
    </row>
    <row r="52" spans="2:4" x14ac:dyDescent="0.2">
      <c r="B52" s="152" t="s">
        <v>23</v>
      </c>
      <c r="C52" s="153" t="s">
        <v>295</v>
      </c>
      <c r="D52" s="47">
        <v>1577</v>
      </c>
    </row>
    <row r="53" spans="2:4" x14ac:dyDescent="0.2">
      <c r="B53" s="152" t="s">
        <v>27</v>
      </c>
      <c r="C53" s="46" t="s">
        <v>298</v>
      </c>
      <c r="D53" s="48">
        <v>80735.25</v>
      </c>
    </row>
    <row r="54" spans="2:4" x14ac:dyDescent="0.2">
      <c r="B54" s="152" t="s">
        <v>30</v>
      </c>
      <c r="C54" s="46" t="s">
        <v>292</v>
      </c>
      <c r="D54" s="48">
        <v>30357.03</v>
      </c>
    </row>
    <row r="55" spans="2:4" x14ac:dyDescent="0.2">
      <c r="B55" s="231" t="s">
        <v>473</v>
      </c>
      <c r="C55" s="231"/>
      <c r="D55" s="231"/>
    </row>
    <row r="56" spans="2:4" x14ac:dyDescent="0.2">
      <c r="B56" s="152" t="s">
        <v>0</v>
      </c>
      <c r="C56" s="153" t="s">
        <v>291</v>
      </c>
      <c r="D56" s="88">
        <v>122112.36</v>
      </c>
    </row>
    <row r="57" spans="2:4" x14ac:dyDescent="0.2">
      <c r="B57" s="38" t="s">
        <v>17</v>
      </c>
      <c r="C57" s="41" t="s">
        <v>294</v>
      </c>
      <c r="D57" s="88">
        <v>6989.35</v>
      </c>
    </row>
    <row r="58" spans="2:4" x14ac:dyDescent="0.2">
      <c r="B58" s="38" t="s">
        <v>23</v>
      </c>
      <c r="C58" s="41" t="s">
        <v>295</v>
      </c>
      <c r="D58" s="88">
        <v>825</v>
      </c>
    </row>
    <row r="59" spans="2:4" x14ac:dyDescent="0.2">
      <c r="B59" s="38" t="s">
        <v>27</v>
      </c>
      <c r="C59" s="41" t="s">
        <v>397</v>
      </c>
      <c r="D59" s="51">
        <f>2496.9+503.11+1217.7</f>
        <v>4217.71</v>
      </c>
    </row>
    <row r="60" spans="2:4" x14ac:dyDescent="0.2">
      <c r="B60" s="38" t="s">
        <v>30</v>
      </c>
      <c r="C60" s="41" t="s">
        <v>591</v>
      </c>
      <c r="D60" s="51">
        <v>8120.46</v>
      </c>
    </row>
    <row r="61" spans="2:4" x14ac:dyDescent="0.2">
      <c r="B61" s="38" t="s">
        <v>32</v>
      </c>
      <c r="C61" s="41" t="s">
        <v>592</v>
      </c>
      <c r="D61" s="51">
        <v>9744.06</v>
      </c>
    </row>
    <row r="62" spans="2:4" x14ac:dyDescent="0.2">
      <c r="B62" s="38" t="s">
        <v>34</v>
      </c>
      <c r="C62" s="41" t="s">
        <v>593</v>
      </c>
      <c r="D62" s="51">
        <v>8120.46</v>
      </c>
    </row>
    <row r="63" spans="2:4" x14ac:dyDescent="0.2">
      <c r="B63" s="38" t="s">
        <v>35</v>
      </c>
      <c r="C63" s="41" t="s">
        <v>594</v>
      </c>
      <c r="D63" s="51">
        <v>8120.46</v>
      </c>
    </row>
    <row r="64" spans="2:4" x14ac:dyDescent="0.2">
      <c r="B64" s="38" t="s">
        <v>36</v>
      </c>
      <c r="C64" s="153" t="s">
        <v>297</v>
      </c>
      <c r="D64" s="49">
        <f>2323.62+2976</f>
        <v>5299.62</v>
      </c>
    </row>
    <row r="65" spans="2:4" x14ac:dyDescent="0.2">
      <c r="B65" s="38" t="s">
        <v>40</v>
      </c>
      <c r="C65" s="46" t="s">
        <v>298</v>
      </c>
      <c r="D65" s="50">
        <v>11423.5</v>
      </c>
    </row>
    <row r="66" spans="2:4" x14ac:dyDescent="0.2">
      <c r="B66" s="38" t="s">
        <v>46</v>
      </c>
      <c r="C66" s="46" t="s">
        <v>292</v>
      </c>
      <c r="D66" s="50">
        <v>30386.52</v>
      </c>
    </row>
    <row r="67" spans="2:4" x14ac:dyDescent="0.2">
      <c r="B67" s="231" t="s">
        <v>306</v>
      </c>
      <c r="C67" s="231"/>
      <c r="D67" s="231"/>
    </row>
    <row r="68" spans="2:4" x14ac:dyDescent="0.2">
      <c r="B68" s="152" t="s">
        <v>0</v>
      </c>
      <c r="C68" s="153" t="s">
        <v>291</v>
      </c>
      <c r="D68" s="47">
        <f>31649+2583+450</f>
        <v>34682</v>
      </c>
    </row>
    <row r="69" spans="2:4" x14ac:dyDescent="0.2">
      <c r="B69" s="152" t="s">
        <v>17</v>
      </c>
      <c r="C69" s="153" t="s">
        <v>294</v>
      </c>
      <c r="D69" s="47">
        <v>3300</v>
      </c>
    </row>
    <row r="70" spans="2:4" x14ac:dyDescent="0.2">
      <c r="B70" s="152" t="s">
        <v>23</v>
      </c>
      <c r="C70" s="153" t="s">
        <v>296</v>
      </c>
      <c r="D70" s="47">
        <v>900</v>
      </c>
    </row>
    <row r="71" spans="2:4" ht="25.5" x14ac:dyDescent="0.2">
      <c r="B71" s="152" t="s">
        <v>27</v>
      </c>
      <c r="C71" s="89" t="s">
        <v>483</v>
      </c>
      <c r="D71" s="47">
        <f>102783.72+2980.29+1883.13+23953.02</f>
        <v>131600.16</v>
      </c>
    </row>
    <row r="72" spans="2:4" x14ac:dyDescent="0.2">
      <c r="B72" s="152" t="s">
        <v>30</v>
      </c>
      <c r="C72" s="153" t="s">
        <v>397</v>
      </c>
      <c r="D72" s="47">
        <f>1697.4+2620</f>
        <v>4317.3999999999996</v>
      </c>
    </row>
    <row r="73" spans="2:4" x14ac:dyDescent="0.2">
      <c r="B73" s="152" t="s">
        <v>32</v>
      </c>
      <c r="C73" s="46" t="s">
        <v>298</v>
      </c>
      <c r="D73" s="48">
        <f>41382+2006.13+2980.29+3953.22</f>
        <v>50321.64</v>
      </c>
    </row>
    <row r="74" spans="2:4" x14ac:dyDescent="0.2">
      <c r="B74" s="231" t="s">
        <v>307</v>
      </c>
      <c r="C74" s="231"/>
      <c r="D74" s="231"/>
    </row>
    <row r="75" spans="2:4" x14ac:dyDescent="0.2">
      <c r="B75" s="152" t="s">
        <v>0</v>
      </c>
      <c r="C75" s="153" t="s">
        <v>291</v>
      </c>
      <c r="D75" s="49">
        <v>94396.81</v>
      </c>
    </row>
    <row r="76" spans="2:4" x14ac:dyDescent="0.2">
      <c r="B76" s="152" t="s">
        <v>17</v>
      </c>
      <c r="C76" s="153" t="s">
        <v>294</v>
      </c>
      <c r="D76" s="49">
        <v>9281</v>
      </c>
    </row>
    <row r="77" spans="2:4" x14ac:dyDescent="0.2">
      <c r="B77" s="152" t="s">
        <v>23</v>
      </c>
      <c r="C77" s="153" t="s">
        <v>484</v>
      </c>
      <c r="D77" s="49">
        <v>2963.13</v>
      </c>
    </row>
    <row r="78" spans="2:4" x14ac:dyDescent="0.2">
      <c r="B78" s="152" t="s">
        <v>27</v>
      </c>
      <c r="C78" s="46" t="s">
        <v>485</v>
      </c>
      <c r="D78" s="50">
        <v>56132.47</v>
      </c>
    </row>
    <row r="79" spans="2:4" x14ac:dyDescent="0.2">
      <c r="B79" s="152" t="s">
        <v>30</v>
      </c>
      <c r="C79" s="46" t="s">
        <v>466</v>
      </c>
      <c r="D79" s="50">
        <v>15013.9</v>
      </c>
    </row>
    <row r="80" spans="2:4" x14ac:dyDescent="0.2">
      <c r="B80" s="152" t="s">
        <v>32</v>
      </c>
      <c r="C80" s="46" t="s">
        <v>298</v>
      </c>
      <c r="D80" s="50">
        <v>164373.48000000001</v>
      </c>
    </row>
    <row r="81" spans="2:5" x14ac:dyDescent="0.2">
      <c r="B81" s="231" t="s">
        <v>308</v>
      </c>
      <c r="C81" s="231"/>
      <c r="D81" s="231"/>
    </row>
    <row r="82" spans="2:5" x14ac:dyDescent="0.2">
      <c r="B82" s="152" t="s">
        <v>0</v>
      </c>
      <c r="C82" s="153" t="s">
        <v>291</v>
      </c>
      <c r="D82" s="47">
        <f>5789+10529.82+4529.86+520</f>
        <v>21368.68</v>
      </c>
    </row>
    <row r="83" spans="2:5" x14ac:dyDescent="0.2">
      <c r="B83" s="152" t="s">
        <v>17</v>
      </c>
      <c r="C83" s="153" t="s">
        <v>294</v>
      </c>
      <c r="D83" s="47">
        <f>6880.8+570</f>
        <v>7450.8</v>
      </c>
    </row>
    <row r="84" spans="2:5" x14ac:dyDescent="0.2">
      <c r="B84" s="152" t="s">
        <v>23</v>
      </c>
      <c r="C84" s="153" t="s">
        <v>295</v>
      </c>
      <c r="D84" s="47">
        <v>719.8</v>
      </c>
    </row>
    <row r="85" spans="2:5" x14ac:dyDescent="0.2">
      <c r="B85" s="158" t="s">
        <v>27</v>
      </c>
      <c r="C85" s="195" t="s">
        <v>595</v>
      </c>
      <c r="D85" s="47">
        <v>34500</v>
      </c>
    </row>
    <row r="86" spans="2:5" x14ac:dyDescent="0.2">
      <c r="B86" s="158" t="s">
        <v>30</v>
      </c>
      <c r="C86" s="195" t="s">
        <v>596</v>
      </c>
      <c r="D86" s="47">
        <v>217974.45</v>
      </c>
    </row>
    <row r="87" spans="2:5" x14ac:dyDescent="0.2">
      <c r="B87" s="158" t="s">
        <v>32</v>
      </c>
      <c r="C87" s="153" t="s">
        <v>309</v>
      </c>
      <c r="D87" s="47">
        <v>5000</v>
      </c>
    </row>
    <row r="88" spans="2:5" x14ac:dyDescent="0.2">
      <c r="B88" s="158" t="s">
        <v>34</v>
      </c>
      <c r="C88" s="46" t="s">
        <v>298</v>
      </c>
      <c r="D88" s="48">
        <v>6151.5</v>
      </c>
    </row>
    <row r="89" spans="2:5" x14ac:dyDescent="0.2">
      <c r="B89" s="158" t="s">
        <v>35</v>
      </c>
      <c r="C89" s="46" t="s">
        <v>292</v>
      </c>
      <c r="D89" s="48">
        <v>8822.9699999999993</v>
      </c>
    </row>
    <row r="90" spans="2:5" ht="38.25" customHeight="1" x14ac:dyDescent="0.2">
      <c r="B90" s="235" t="s">
        <v>310</v>
      </c>
      <c r="C90" s="235"/>
      <c r="D90" s="235"/>
    </row>
    <row r="91" spans="2:5" x14ac:dyDescent="0.2">
      <c r="B91" s="152" t="s">
        <v>0</v>
      </c>
      <c r="C91" s="153" t="s">
        <v>291</v>
      </c>
      <c r="D91" s="90">
        <f>41663.2+3400</f>
        <v>45063.199999999997</v>
      </c>
    </row>
    <row r="92" spans="2:5" x14ac:dyDescent="0.2">
      <c r="B92" s="152" t="s">
        <v>17</v>
      </c>
      <c r="C92" s="153" t="s">
        <v>294</v>
      </c>
      <c r="D92" s="47">
        <v>6951.35</v>
      </c>
    </row>
    <row r="93" spans="2:5" x14ac:dyDescent="0.2">
      <c r="B93" s="152" t="s">
        <v>23</v>
      </c>
      <c r="C93" s="153" t="s">
        <v>295</v>
      </c>
      <c r="D93" s="47">
        <v>2122.8000000000002</v>
      </c>
    </row>
    <row r="94" spans="2:5" x14ac:dyDescent="0.2">
      <c r="B94" s="152" t="s">
        <v>27</v>
      </c>
      <c r="C94" s="153" t="s">
        <v>305</v>
      </c>
      <c r="D94" s="47">
        <v>22688.69</v>
      </c>
    </row>
    <row r="95" spans="2:5" x14ac:dyDescent="0.2">
      <c r="B95" s="152" t="s">
        <v>30</v>
      </c>
      <c r="C95" s="153" t="s">
        <v>311</v>
      </c>
      <c r="D95" s="47">
        <v>475.8</v>
      </c>
      <c r="E95" s="155"/>
    </row>
    <row r="96" spans="2:5" x14ac:dyDescent="0.2">
      <c r="B96" s="158" t="s">
        <v>32</v>
      </c>
      <c r="C96" s="159" t="s">
        <v>598</v>
      </c>
      <c r="D96" s="47">
        <v>10216.379999999999</v>
      </c>
      <c r="E96" s="155"/>
    </row>
    <row r="97" spans="2:5" x14ac:dyDescent="0.2">
      <c r="B97" s="158" t="s">
        <v>34</v>
      </c>
      <c r="C97" s="159" t="s">
        <v>601</v>
      </c>
      <c r="D97" s="47">
        <v>117365.37</v>
      </c>
      <c r="E97" s="155"/>
    </row>
    <row r="98" spans="2:5" x14ac:dyDescent="0.2">
      <c r="B98" s="158" t="s">
        <v>35</v>
      </c>
      <c r="C98" s="159" t="s">
        <v>599</v>
      </c>
      <c r="D98" s="47">
        <v>11100.75</v>
      </c>
      <c r="E98" s="155"/>
    </row>
    <row r="99" spans="2:5" x14ac:dyDescent="0.2">
      <c r="B99" s="158" t="s">
        <v>36</v>
      </c>
      <c r="C99" s="159" t="s">
        <v>600</v>
      </c>
      <c r="D99" s="47">
        <v>3953.22</v>
      </c>
      <c r="E99" s="155"/>
    </row>
    <row r="100" spans="2:5" x14ac:dyDescent="0.2">
      <c r="B100" s="158" t="s">
        <v>40</v>
      </c>
      <c r="C100" s="153" t="s">
        <v>397</v>
      </c>
      <c r="D100" s="47">
        <v>1491.5</v>
      </c>
      <c r="E100" s="155"/>
    </row>
    <row r="101" spans="2:5" x14ac:dyDescent="0.2">
      <c r="B101" s="158" t="s">
        <v>46</v>
      </c>
      <c r="C101" s="153" t="s">
        <v>467</v>
      </c>
      <c r="D101" s="51">
        <v>8265.01</v>
      </c>
    </row>
    <row r="102" spans="2:5" x14ac:dyDescent="0.2">
      <c r="B102" s="158" t="s">
        <v>47</v>
      </c>
      <c r="C102" s="46" t="s">
        <v>298</v>
      </c>
      <c r="D102" s="48">
        <v>47060</v>
      </c>
    </row>
    <row r="103" spans="2:5" x14ac:dyDescent="0.2">
      <c r="B103" s="158" t="s">
        <v>51</v>
      </c>
      <c r="C103" s="46" t="s">
        <v>292</v>
      </c>
      <c r="D103" s="48">
        <v>13410.12</v>
      </c>
    </row>
    <row r="104" spans="2:5" x14ac:dyDescent="0.2">
      <c r="B104" s="158" t="s">
        <v>54</v>
      </c>
      <c r="C104" s="41" t="s">
        <v>486</v>
      </c>
      <c r="D104" s="90">
        <v>350</v>
      </c>
    </row>
    <row r="105" spans="2:5" x14ac:dyDescent="0.2">
      <c r="B105" s="236" t="s">
        <v>312</v>
      </c>
      <c r="C105" s="236"/>
      <c r="D105" s="236"/>
    </row>
    <row r="106" spans="2:5" x14ac:dyDescent="0.2">
      <c r="B106" s="164" t="s">
        <v>0</v>
      </c>
      <c r="C106" s="165" t="s">
        <v>291</v>
      </c>
      <c r="D106" s="49">
        <v>25549.17</v>
      </c>
    </row>
    <row r="107" spans="2:5" x14ac:dyDescent="0.2">
      <c r="B107" s="164" t="s">
        <v>17</v>
      </c>
      <c r="C107" s="165" t="s">
        <v>294</v>
      </c>
      <c r="D107" s="49">
        <v>10392.17</v>
      </c>
    </row>
    <row r="108" spans="2:5" x14ac:dyDescent="0.2">
      <c r="B108" s="164" t="s">
        <v>23</v>
      </c>
      <c r="C108" s="165" t="s">
        <v>597</v>
      </c>
      <c r="D108" s="49">
        <v>266005.95</v>
      </c>
    </row>
    <row r="109" spans="2:5" x14ac:dyDescent="0.2">
      <c r="B109" s="164" t="s">
        <v>27</v>
      </c>
      <c r="C109" s="165" t="s">
        <v>295</v>
      </c>
      <c r="D109" s="49">
        <v>4832</v>
      </c>
    </row>
    <row r="110" spans="2:5" x14ac:dyDescent="0.2">
      <c r="B110" s="164" t="s">
        <v>30</v>
      </c>
      <c r="C110" s="165" t="s">
        <v>305</v>
      </c>
      <c r="D110" s="49">
        <v>73842.429999999993</v>
      </c>
    </row>
    <row r="111" spans="2:5" x14ac:dyDescent="0.2">
      <c r="B111" s="164" t="s">
        <v>32</v>
      </c>
      <c r="C111" s="166" t="s">
        <v>298</v>
      </c>
      <c r="D111" s="50">
        <v>234095.32</v>
      </c>
    </row>
    <row r="112" spans="2:5" x14ac:dyDescent="0.2">
      <c r="B112" s="164" t="s">
        <v>34</v>
      </c>
      <c r="C112" s="166" t="s">
        <v>292</v>
      </c>
      <c r="D112" s="50">
        <v>63143.16</v>
      </c>
    </row>
    <row r="113" spans="2:4" x14ac:dyDescent="0.2">
      <c r="B113" s="231" t="s">
        <v>313</v>
      </c>
      <c r="C113" s="231"/>
      <c r="D113" s="231"/>
    </row>
    <row r="114" spans="2:4" x14ac:dyDescent="0.2">
      <c r="B114" s="152" t="s">
        <v>0</v>
      </c>
      <c r="C114" s="153" t="s">
        <v>291</v>
      </c>
      <c r="D114" s="47">
        <v>33479.660000000003</v>
      </c>
    </row>
    <row r="115" spans="2:4" x14ac:dyDescent="0.2">
      <c r="B115" s="152" t="s">
        <v>17</v>
      </c>
      <c r="C115" s="153" t="s">
        <v>294</v>
      </c>
      <c r="D115" s="47">
        <v>3549</v>
      </c>
    </row>
    <row r="116" spans="2:4" x14ac:dyDescent="0.2">
      <c r="B116" s="152" t="s">
        <v>23</v>
      </c>
      <c r="C116" s="153" t="s">
        <v>296</v>
      </c>
      <c r="D116" s="47">
        <v>300</v>
      </c>
    </row>
    <row r="117" spans="2:4" x14ac:dyDescent="0.2">
      <c r="B117" s="152" t="s">
        <v>27</v>
      </c>
      <c r="C117" s="46" t="s">
        <v>298</v>
      </c>
      <c r="D117" s="48">
        <v>5750</v>
      </c>
    </row>
    <row r="118" spans="2:4" x14ac:dyDescent="0.2">
      <c r="B118" s="238" t="s">
        <v>314</v>
      </c>
      <c r="C118" s="239"/>
      <c r="D118" s="239"/>
    </row>
    <row r="119" spans="2:4" x14ac:dyDescent="0.2">
      <c r="B119" s="164" t="s">
        <v>0</v>
      </c>
      <c r="C119" s="165" t="s">
        <v>291</v>
      </c>
      <c r="D119" s="167">
        <f>2197+2920</f>
        <v>5117</v>
      </c>
    </row>
    <row r="120" spans="2:4" x14ac:dyDescent="0.2">
      <c r="B120" s="164" t="s">
        <v>17</v>
      </c>
      <c r="C120" s="165" t="s">
        <v>294</v>
      </c>
      <c r="D120" s="167">
        <v>2298</v>
      </c>
    </row>
    <row r="121" spans="2:4" x14ac:dyDescent="0.2">
      <c r="B121" s="164" t="s">
        <v>23</v>
      </c>
      <c r="C121" s="165" t="s">
        <v>296</v>
      </c>
      <c r="D121" s="167">
        <v>219</v>
      </c>
    </row>
    <row r="122" spans="2:4" x14ac:dyDescent="0.2">
      <c r="B122" s="164" t="s">
        <v>27</v>
      </c>
      <c r="C122" s="168" t="s">
        <v>398</v>
      </c>
      <c r="D122" s="169">
        <v>4448.9799999999996</v>
      </c>
    </row>
    <row r="123" spans="2:4" x14ac:dyDescent="0.2">
      <c r="B123" s="237" t="s">
        <v>315</v>
      </c>
      <c r="C123" s="237"/>
      <c r="D123" s="237"/>
    </row>
    <row r="124" spans="2:4" x14ac:dyDescent="0.2">
      <c r="B124" s="128" t="s">
        <v>0</v>
      </c>
      <c r="C124" s="129" t="s">
        <v>291</v>
      </c>
      <c r="D124" s="130">
        <v>7983.46</v>
      </c>
    </row>
    <row r="125" spans="2:4" x14ac:dyDescent="0.2">
      <c r="B125" s="128" t="s">
        <v>17</v>
      </c>
      <c r="C125" s="129" t="s">
        <v>292</v>
      </c>
      <c r="D125" s="130">
        <v>1799.99</v>
      </c>
    </row>
    <row r="126" spans="2:4" x14ac:dyDescent="0.2">
      <c r="B126" s="128" t="s">
        <v>23</v>
      </c>
      <c r="C126" s="129" t="s">
        <v>475</v>
      </c>
      <c r="D126" s="130">
        <v>6024.96</v>
      </c>
    </row>
    <row r="127" spans="2:4" x14ac:dyDescent="0.2">
      <c r="B127" s="128" t="s">
        <v>27</v>
      </c>
      <c r="C127" s="129" t="s">
        <v>476</v>
      </c>
      <c r="D127" s="130">
        <v>3900</v>
      </c>
    </row>
    <row r="128" spans="2:4" x14ac:dyDescent="0.2">
      <c r="B128" s="128" t="s">
        <v>30</v>
      </c>
      <c r="C128" s="129" t="s">
        <v>296</v>
      </c>
      <c r="D128" s="130">
        <v>139</v>
      </c>
    </row>
    <row r="129" spans="2:4" x14ac:dyDescent="0.2">
      <c r="B129" s="128" t="s">
        <v>32</v>
      </c>
      <c r="C129" s="131" t="s">
        <v>398</v>
      </c>
      <c r="D129" s="132">
        <v>2448.9899999999998</v>
      </c>
    </row>
    <row r="130" spans="2:4" ht="20.25" customHeight="1" x14ac:dyDescent="0.2">
      <c r="B130" s="231" t="s">
        <v>316</v>
      </c>
      <c r="C130" s="231"/>
      <c r="D130" s="231"/>
    </row>
    <row r="131" spans="2:4" x14ac:dyDescent="0.2">
      <c r="B131" s="152" t="s">
        <v>0</v>
      </c>
      <c r="C131" s="153" t="s">
        <v>291</v>
      </c>
      <c r="D131" s="47">
        <v>2611</v>
      </c>
    </row>
    <row r="132" spans="2:4" x14ac:dyDescent="0.2">
      <c r="B132" s="152" t="s">
        <v>17</v>
      </c>
      <c r="C132" s="153" t="s">
        <v>294</v>
      </c>
      <c r="D132" s="47">
        <v>3900</v>
      </c>
    </row>
    <row r="133" spans="2:4" x14ac:dyDescent="0.2">
      <c r="B133" s="231" t="s">
        <v>317</v>
      </c>
      <c r="C133" s="231"/>
      <c r="D133" s="231"/>
    </row>
    <row r="134" spans="2:4" x14ac:dyDescent="0.2">
      <c r="B134" s="152" t="s">
        <v>0</v>
      </c>
      <c r="C134" s="153" t="s">
        <v>459</v>
      </c>
      <c r="D134" s="47">
        <v>41351.5</v>
      </c>
    </row>
    <row r="135" spans="2:4" x14ac:dyDescent="0.2">
      <c r="B135" s="152" t="s">
        <v>17</v>
      </c>
      <c r="C135" s="153" t="s">
        <v>294</v>
      </c>
      <c r="D135" s="47">
        <v>4665.6899999999996</v>
      </c>
    </row>
    <row r="136" spans="2:4" x14ac:dyDescent="0.2">
      <c r="B136" s="152" t="s">
        <v>23</v>
      </c>
      <c r="C136" s="153" t="s">
        <v>297</v>
      </c>
      <c r="D136" s="47">
        <v>38002.269999999997</v>
      </c>
    </row>
    <row r="137" spans="2:4" ht="16.5" customHeight="1" x14ac:dyDescent="0.2">
      <c r="B137" s="232" t="s">
        <v>27</v>
      </c>
      <c r="C137" s="233" t="s">
        <v>460</v>
      </c>
      <c r="D137" s="234">
        <f>754693.45+5658</f>
        <v>760351.45</v>
      </c>
    </row>
    <row r="138" spans="2:4" x14ac:dyDescent="0.2">
      <c r="B138" s="232"/>
      <c r="C138" s="233"/>
      <c r="D138" s="234"/>
    </row>
    <row r="139" spans="2:4" x14ac:dyDescent="0.2">
      <c r="B139" s="152"/>
      <c r="C139" s="153" t="s">
        <v>479</v>
      </c>
      <c r="D139" s="154">
        <v>16728</v>
      </c>
    </row>
    <row r="140" spans="2:4" x14ac:dyDescent="0.2">
      <c r="B140" s="152" t="s">
        <v>30</v>
      </c>
      <c r="C140" s="153" t="s">
        <v>462</v>
      </c>
      <c r="D140" s="154">
        <v>4730.58</v>
      </c>
    </row>
    <row r="141" spans="2:4" x14ac:dyDescent="0.2">
      <c r="B141" s="152" t="s">
        <v>32</v>
      </c>
      <c r="C141" s="153" t="s">
        <v>463</v>
      </c>
      <c r="D141" s="154">
        <v>7626</v>
      </c>
    </row>
    <row r="142" spans="2:4" x14ac:dyDescent="0.2">
      <c r="B142" s="152"/>
      <c r="C142" s="153" t="s">
        <v>481</v>
      </c>
      <c r="D142" s="154">
        <v>9129.06</v>
      </c>
    </row>
    <row r="143" spans="2:4" x14ac:dyDescent="0.2">
      <c r="B143" s="152"/>
      <c r="C143" s="153" t="s">
        <v>482</v>
      </c>
      <c r="D143" s="154">
        <v>7999.99</v>
      </c>
    </row>
    <row r="144" spans="2:4" x14ac:dyDescent="0.2">
      <c r="B144" s="152"/>
      <c r="C144" s="153" t="s">
        <v>480</v>
      </c>
      <c r="D144" s="154">
        <v>5289</v>
      </c>
    </row>
    <row r="145" spans="2:4" x14ac:dyDescent="0.2">
      <c r="B145" s="152"/>
      <c r="C145" s="153" t="s">
        <v>477</v>
      </c>
      <c r="D145" s="154">
        <v>19699.25</v>
      </c>
    </row>
    <row r="146" spans="2:4" x14ac:dyDescent="0.2">
      <c r="B146" s="152" t="s">
        <v>35</v>
      </c>
      <c r="C146" s="153" t="s">
        <v>464</v>
      </c>
      <c r="D146" s="154">
        <v>6027</v>
      </c>
    </row>
    <row r="147" spans="2:4" x14ac:dyDescent="0.2">
      <c r="B147" s="152" t="s">
        <v>36</v>
      </c>
      <c r="C147" s="153" t="s">
        <v>465</v>
      </c>
      <c r="D147" s="154">
        <v>22718.5</v>
      </c>
    </row>
    <row r="148" spans="2:4" x14ac:dyDescent="0.2">
      <c r="B148" s="152"/>
      <c r="C148" s="153" t="s">
        <v>478</v>
      </c>
      <c r="D148" s="154">
        <v>8112.54</v>
      </c>
    </row>
    <row r="149" spans="2:4" x14ac:dyDescent="0.2">
      <c r="B149" s="152" t="s">
        <v>46</v>
      </c>
      <c r="C149" s="46" t="s">
        <v>461</v>
      </c>
      <c r="D149" s="91">
        <v>16972.77</v>
      </c>
    </row>
    <row r="150" spans="2:4" x14ac:dyDescent="0.2">
      <c r="B150" s="231" t="s">
        <v>318</v>
      </c>
      <c r="C150" s="231"/>
      <c r="D150" s="231"/>
    </row>
    <row r="151" spans="2:4" x14ac:dyDescent="0.2">
      <c r="B151" s="152" t="s">
        <v>0</v>
      </c>
      <c r="C151" s="153" t="s">
        <v>291</v>
      </c>
      <c r="D151" s="49">
        <f>24045.3+1798</f>
        <v>25843.3</v>
      </c>
    </row>
    <row r="152" spans="2:4" x14ac:dyDescent="0.2">
      <c r="B152" s="152" t="s">
        <v>17</v>
      </c>
      <c r="C152" s="153" t="s">
        <v>294</v>
      </c>
      <c r="D152" s="49">
        <v>3499.01</v>
      </c>
    </row>
    <row r="153" spans="2:4" x14ac:dyDescent="0.2">
      <c r="B153" s="152" t="s">
        <v>23</v>
      </c>
      <c r="C153" s="153" t="s">
        <v>295</v>
      </c>
      <c r="D153" s="49">
        <v>1838.85</v>
      </c>
    </row>
    <row r="154" spans="2:4" x14ac:dyDescent="0.2">
      <c r="B154" s="152" t="s">
        <v>27</v>
      </c>
      <c r="C154" s="153" t="s">
        <v>296</v>
      </c>
      <c r="D154" s="49">
        <v>370</v>
      </c>
    </row>
    <row r="155" spans="2:4" x14ac:dyDescent="0.2">
      <c r="B155" s="152" t="s">
        <v>30</v>
      </c>
      <c r="C155" s="46" t="s">
        <v>298</v>
      </c>
      <c r="D155" s="50">
        <v>10082.25</v>
      </c>
    </row>
    <row r="156" spans="2:4" x14ac:dyDescent="0.2">
      <c r="B156" s="152" t="s">
        <v>32</v>
      </c>
      <c r="C156" s="52" t="s">
        <v>469</v>
      </c>
      <c r="D156" s="49">
        <v>6336.94</v>
      </c>
    </row>
  </sheetData>
  <mergeCells count="23">
    <mergeCell ref="B3:D3"/>
    <mergeCell ref="B9:D9"/>
    <mergeCell ref="B14:D14"/>
    <mergeCell ref="B21:D21"/>
    <mergeCell ref="B30:D30"/>
    <mergeCell ref="B40:D40"/>
    <mergeCell ref="B45:D45"/>
    <mergeCell ref="B49:D49"/>
    <mergeCell ref="B55:D55"/>
    <mergeCell ref="B67:D67"/>
    <mergeCell ref="B74:D74"/>
    <mergeCell ref="B137:B138"/>
    <mergeCell ref="C137:C138"/>
    <mergeCell ref="D137:D138"/>
    <mergeCell ref="B150:D150"/>
    <mergeCell ref="B133:D133"/>
    <mergeCell ref="B81:D81"/>
    <mergeCell ref="B90:D90"/>
    <mergeCell ref="B105:D105"/>
    <mergeCell ref="B113:D113"/>
    <mergeCell ref="B130:D130"/>
    <mergeCell ref="B123:D123"/>
    <mergeCell ref="B118:D1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7"/>
  <sheetViews>
    <sheetView topLeftCell="A67" workbookViewId="0">
      <selection activeCell="E6" sqref="E6:E7"/>
    </sheetView>
  </sheetViews>
  <sheetFormatPr defaultRowHeight="18" customHeight="1" x14ac:dyDescent="0.2"/>
  <cols>
    <col min="1" max="2" width="9.140625" style="31"/>
    <col min="3" max="3" width="27.28515625" style="31" customWidth="1"/>
    <col min="4" max="4" width="37.42578125" style="31" customWidth="1"/>
    <col min="5" max="5" width="32.85546875" style="31" customWidth="1"/>
    <col min="6" max="16384" width="9.140625" style="31"/>
  </cols>
  <sheetData>
    <row r="1" spans="2:5" ht="18" customHeight="1" thickBot="1" x14ac:dyDescent="0.25"/>
    <row r="2" spans="2:5" ht="18" customHeight="1" thickTop="1" thickBot="1" x14ac:dyDescent="0.25">
      <c r="B2" s="33" t="s">
        <v>3</v>
      </c>
      <c r="C2" s="8" t="s">
        <v>319</v>
      </c>
      <c r="D2" s="8" t="s">
        <v>320</v>
      </c>
      <c r="E2" s="8" t="s">
        <v>321</v>
      </c>
    </row>
    <row r="3" spans="2:5" ht="18" customHeight="1" thickTop="1" thickBot="1" x14ac:dyDescent="0.25">
      <c r="B3" s="242">
        <v>1</v>
      </c>
      <c r="C3" s="244" t="s">
        <v>1</v>
      </c>
      <c r="D3" s="245"/>
      <c r="E3" s="246"/>
    </row>
    <row r="4" spans="2:5" ht="77.25" customHeight="1" thickTop="1" thickBot="1" x14ac:dyDescent="0.25">
      <c r="B4" s="212"/>
      <c r="C4" s="9" t="s">
        <v>322</v>
      </c>
      <c r="D4" s="34" t="s">
        <v>323</v>
      </c>
      <c r="E4" s="34" t="s">
        <v>324</v>
      </c>
    </row>
    <row r="5" spans="2:5" ht="60" customHeight="1" thickTop="1" thickBot="1" x14ac:dyDescent="0.25">
      <c r="B5" s="212"/>
      <c r="C5" s="34" t="s">
        <v>393</v>
      </c>
      <c r="D5" s="34" t="s">
        <v>434</v>
      </c>
      <c r="E5" s="34" t="s">
        <v>435</v>
      </c>
    </row>
    <row r="6" spans="2:5" ht="42" customHeight="1" thickTop="1" x14ac:dyDescent="0.2">
      <c r="B6" s="212"/>
      <c r="C6" s="242" t="s">
        <v>325</v>
      </c>
      <c r="D6" s="35" t="s">
        <v>326</v>
      </c>
      <c r="E6" s="249" t="s">
        <v>328</v>
      </c>
    </row>
    <row r="7" spans="2:5" ht="44.25" customHeight="1" thickBot="1" x14ac:dyDescent="0.25">
      <c r="B7" s="243"/>
      <c r="C7" s="243"/>
      <c r="D7" s="34" t="s">
        <v>327</v>
      </c>
      <c r="E7" s="250"/>
    </row>
    <row r="8" spans="2:5" ht="18" customHeight="1" thickTop="1" thickBot="1" x14ac:dyDescent="0.25">
      <c r="B8" s="242">
        <v>2</v>
      </c>
      <c r="C8" s="244" t="s">
        <v>56</v>
      </c>
      <c r="D8" s="245"/>
      <c r="E8" s="246"/>
    </row>
    <row r="9" spans="2:5" ht="48" customHeight="1" thickTop="1" x14ac:dyDescent="0.2">
      <c r="B9" s="212"/>
      <c r="C9" s="247" t="s">
        <v>329</v>
      </c>
      <c r="D9" s="253" t="s">
        <v>330</v>
      </c>
      <c r="E9" s="36" t="s">
        <v>331</v>
      </c>
    </row>
    <row r="10" spans="2:5" ht="48" customHeight="1" x14ac:dyDescent="0.2">
      <c r="B10" s="212"/>
      <c r="C10" s="251"/>
      <c r="D10" s="254"/>
      <c r="E10" s="36" t="s">
        <v>332</v>
      </c>
    </row>
    <row r="11" spans="2:5" ht="48" customHeight="1" thickBot="1" x14ac:dyDescent="0.25">
      <c r="B11" s="243"/>
      <c r="C11" s="248"/>
      <c r="D11" s="255"/>
      <c r="E11" s="37" t="s">
        <v>333</v>
      </c>
    </row>
    <row r="12" spans="2:5" ht="18" customHeight="1" thickTop="1" thickBot="1" x14ac:dyDescent="0.25">
      <c r="B12" s="242" t="s">
        <v>334</v>
      </c>
      <c r="C12" s="244" t="s">
        <v>60</v>
      </c>
      <c r="D12" s="245"/>
      <c r="E12" s="246"/>
    </row>
    <row r="13" spans="2:5" ht="62.25" customHeight="1" thickTop="1" x14ac:dyDescent="0.2">
      <c r="B13" s="212"/>
      <c r="C13" s="247" t="s">
        <v>335</v>
      </c>
      <c r="D13" s="36" t="s">
        <v>336</v>
      </c>
      <c r="E13" s="36" t="s">
        <v>331</v>
      </c>
    </row>
    <row r="14" spans="2:5" ht="62.25" customHeight="1" x14ac:dyDescent="0.2">
      <c r="B14" s="212"/>
      <c r="C14" s="251"/>
      <c r="D14" s="36" t="s">
        <v>337</v>
      </c>
      <c r="E14" s="36" t="s">
        <v>332</v>
      </c>
    </row>
    <row r="15" spans="2:5" ht="62.25" customHeight="1" x14ac:dyDescent="0.2">
      <c r="B15" s="212"/>
      <c r="C15" s="251"/>
      <c r="D15" s="36"/>
      <c r="E15" s="36" t="s">
        <v>338</v>
      </c>
    </row>
    <row r="16" spans="2:5" ht="62.25" customHeight="1" x14ac:dyDescent="0.2">
      <c r="B16" s="212"/>
      <c r="C16" s="251"/>
      <c r="D16" s="36"/>
      <c r="E16" s="36" t="s">
        <v>339</v>
      </c>
    </row>
    <row r="17" spans="2:5" ht="62.25" customHeight="1" thickBot="1" x14ac:dyDescent="0.25">
      <c r="B17" s="243"/>
      <c r="C17" s="248"/>
      <c r="D17" s="37"/>
      <c r="E17" s="37" t="s">
        <v>340</v>
      </c>
    </row>
    <row r="18" spans="2:5" ht="18" customHeight="1" thickTop="1" thickBot="1" x14ac:dyDescent="0.25">
      <c r="B18" s="242">
        <v>4</v>
      </c>
      <c r="C18" s="244" t="s">
        <v>67</v>
      </c>
      <c r="D18" s="245"/>
      <c r="E18" s="246"/>
    </row>
    <row r="19" spans="2:5" ht="46.5" customHeight="1" thickTop="1" x14ac:dyDescent="0.2">
      <c r="B19" s="212"/>
      <c r="C19" s="247" t="s">
        <v>341</v>
      </c>
      <c r="D19" s="36" t="s">
        <v>342</v>
      </c>
      <c r="E19" s="36" t="s">
        <v>331</v>
      </c>
    </row>
    <row r="20" spans="2:5" ht="46.5" customHeight="1" thickBot="1" x14ac:dyDescent="0.25">
      <c r="B20" s="243"/>
      <c r="C20" s="248"/>
      <c r="D20" s="37" t="s">
        <v>343</v>
      </c>
      <c r="E20" s="37" t="s">
        <v>332</v>
      </c>
    </row>
    <row r="21" spans="2:5" ht="18" customHeight="1" thickTop="1" thickBot="1" x14ac:dyDescent="0.25">
      <c r="B21" s="242" t="s">
        <v>344</v>
      </c>
      <c r="C21" s="244" t="s">
        <v>88</v>
      </c>
      <c r="D21" s="245"/>
      <c r="E21" s="246"/>
    </row>
    <row r="22" spans="2:5" ht="72.75" customHeight="1" thickTop="1" x14ac:dyDescent="0.2">
      <c r="B22" s="212"/>
      <c r="C22" s="247" t="s">
        <v>345</v>
      </c>
      <c r="D22" s="36" t="s">
        <v>346</v>
      </c>
      <c r="E22" s="36" t="s">
        <v>401</v>
      </c>
    </row>
    <row r="23" spans="2:5" ht="72.75" customHeight="1" x14ac:dyDescent="0.2">
      <c r="B23" s="212"/>
      <c r="C23" s="251"/>
      <c r="D23" s="36" t="s">
        <v>347</v>
      </c>
      <c r="E23" s="36" t="s">
        <v>402</v>
      </c>
    </row>
    <row r="24" spans="2:5" ht="72.75" customHeight="1" x14ac:dyDescent="0.2">
      <c r="B24" s="212"/>
      <c r="C24" s="251"/>
      <c r="D24" s="36" t="s">
        <v>348</v>
      </c>
      <c r="E24" s="36" t="s">
        <v>340</v>
      </c>
    </row>
    <row r="25" spans="2:5" ht="72.75" customHeight="1" thickBot="1" x14ac:dyDescent="0.25">
      <c r="B25" s="243"/>
      <c r="C25" s="248"/>
      <c r="D25" s="37" t="s">
        <v>400</v>
      </c>
      <c r="E25" s="37"/>
    </row>
    <row r="26" spans="2:5" ht="18" customHeight="1" thickTop="1" thickBot="1" x14ac:dyDescent="0.25">
      <c r="B26" s="242">
        <v>6</v>
      </c>
      <c r="C26" s="244" t="s">
        <v>92</v>
      </c>
      <c r="D26" s="245"/>
      <c r="E26" s="246"/>
    </row>
    <row r="27" spans="2:5" ht="18" customHeight="1" thickTop="1" x14ac:dyDescent="0.2">
      <c r="B27" s="212"/>
      <c r="C27" s="247" t="s">
        <v>349</v>
      </c>
      <c r="D27" s="36" t="s">
        <v>350</v>
      </c>
      <c r="E27" s="253" t="s">
        <v>340</v>
      </c>
    </row>
    <row r="28" spans="2:5" ht="18" customHeight="1" x14ac:dyDescent="0.2">
      <c r="B28" s="212"/>
      <c r="C28" s="251"/>
      <c r="D28" s="36" t="s">
        <v>351</v>
      </c>
      <c r="E28" s="254"/>
    </row>
    <row r="29" spans="2:5" ht="18" customHeight="1" thickBot="1" x14ac:dyDescent="0.25">
      <c r="B29" s="212"/>
      <c r="C29" s="248"/>
      <c r="D29" s="37" t="s">
        <v>352</v>
      </c>
      <c r="E29" s="255"/>
    </row>
    <row r="30" spans="2:5" ht="18" customHeight="1" thickTop="1" x14ac:dyDescent="0.2">
      <c r="B30" s="212"/>
      <c r="C30" s="247" t="s">
        <v>353</v>
      </c>
      <c r="D30" s="36" t="s">
        <v>350</v>
      </c>
      <c r="E30" s="253" t="s">
        <v>340</v>
      </c>
    </row>
    <row r="31" spans="2:5" ht="18" customHeight="1" x14ac:dyDescent="0.2">
      <c r="B31" s="212"/>
      <c r="C31" s="251"/>
      <c r="D31" s="36" t="s">
        <v>351</v>
      </c>
      <c r="E31" s="254"/>
    </row>
    <row r="32" spans="2:5" ht="18" customHeight="1" thickBot="1" x14ac:dyDescent="0.25">
      <c r="B32" s="243"/>
      <c r="C32" s="248"/>
      <c r="D32" s="37" t="s">
        <v>354</v>
      </c>
      <c r="E32" s="255"/>
    </row>
    <row r="33" spans="2:5" ht="18" customHeight="1" thickTop="1" thickBot="1" x14ac:dyDescent="0.25">
      <c r="B33" s="242">
        <v>7</v>
      </c>
      <c r="C33" s="244" t="s">
        <v>99</v>
      </c>
      <c r="D33" s="245"/>
      <c r="E33" s="246"/>
    </row>
    <row r="34" spans="2:5" ht="36.75" customHeight="1" thickTop="1" x14ac:dyDescent="0.2">
      <c r="B34" s="212"/>
      <c r="C34" s="247" t="s">
        <v>355</v>
      </c>
      <c r="D34" s="36" t="s">
        <v>356</v>
      </c>
      <c r="E34" s="36" t="s">
        <v>332</v>
      </c>
    </row>
    <row r="35" spans="2:5" ht="36.75" customHeight="1" thickBot="1" x14ac:dyDescent="0.25">
      <c r="B35" s="212"/>
      <c r="C35" s="248"/>
      <c r="D35" s="37" t="s">
        <v>357</v>
      </c>
      <c r="E35" s="37" t="s">
        <v>358</v>
      </c>
    </row>
    <row r="36" spans="2:5" ht="18" customHeight="1" thickTop="1" x14ac:dyDescent="0.2">
      <c r="B36" s="212"/>
      <c r="C36" s="247" t="s">
        <v>359</v>
      </c>
      <c r="D36" s="36" t="s">
        <v>360</v>
      </c>
      <c r="E36" s="253" t="s">
        <v>332</v>
      </c>
    </row>
    <row r="37" spans="2:5" ht="18" customHeight="1" thickBot="1" x14ac:dyDescent="0.25">
      <c r="B37" s="212"/>
      <c r="C37" s="248"/>
      <c r="D37" s="37" t="s">
        <v>361</v>
      </c>
      <c r="E37" s="255"/>
    </row>
    <row r="38" spans="2:5" ht="18" customHeight="1" thickTop="1" x14ac:dyDescent="0.2">
      <c r="B38" s="212"/>
      <c r="C38" s="247" t="s">
        <v>353</v>
      </c>
      <c r="D38" s="36" t="s">
        <v>362</v>
      </c>
      <c r="E38" s="249" t="s">
        <v>96</v>
      </c>
    </row>
    <row r="39" spans="2:5" ht="18" customHeight="1" thickBot="1" x14ac:dyDescent="0.25">
      <c r="B39" s="243"/>
      <c r="C39" s="248"/>
      <c r="D39" s="37" t="s">
        <v>357</v>
      </c>
      <c r="E39" s="250"/>
    </row>
    <row r="40" spans="2:5" ht="72.75" customHeight="1" thickTop="1" thickBot="1" x14ac:dyDescent="0.25">
      <c r="B40" s="242">
        <v>8</v>
      </c>
      <c r="C40" s="244" t="s">
        <v>107</v>
      </c>
      <c r="D40" s="245"/>
      <c r="E40" s="246"/>
    </row>
    <row r="41" spans="2:5" ht="72.75" customHeight="1" thickTop="1" x14ac:dyDescent="0.2">
      <c r="B41" s="212"/>
      <c r="C41" s="247" t="s">
        <v>363</v>
      </c>
      <c r="D41" s="36" t="s">
        <v>346</v>
      </c>
      <c r="E41" s="253" t="s">
        <v>401</v>
      </c>
    </row>
    <row r="42" spans="2:5" ht="72.75" customHeight="1" x14ac:dyDescent="0.2">
      <c r="B42" s="212"/>
      <c r="C42" s="251"/>
      <c r="D42" s="36" t="s">
        <v>347</v>
      </c>
      <c r="E42" s="254"/>
    </row>
    <row r="43" spans="2:5" ht="72.75" customHeight="1" x14ac:dyDescent="0.2">
      <c r="B43" s="212"/>
      <c r="C43" s="251"/>
      <c r="D43" s="36" t="s">
        <v>404</v>
      </c>
      <c r="E43" s="254"/>
    </row>
    <row r="44" spans="2:5" ht="72.75" customHeight="1" thickBot="1" x14ac:dyDescent="0.25">
      <c r="B44" s="243"/>
      <c r="C44" s="248"/>
      <c r="D44" s="37" t="s">
        <v>352</v>
      </c>
      <c r="E44" s="255"/>
    </row>
    <row r="45" spans="2:5" ht="30" customHeight="1" thickTop="1" thickBot="1" x14ac:dyDescent="0.25">
      <c r="B45" s="242" t="s">
        <v>364</v>
      </c>
      <c r="C45" s="244" t="s">
        <v>110</v>
      </c>
      <c r="D45" s="245"/>
      <c r="E45" s="246"/>
    </row>
    <row r="46" spans="2:5" ht="30" customHeight="1" thickTop="1" x14ac:dyDescent="0.2">
      <c r="B46" s="212"/>
      <c r="C46" s="247" t="s">
        <v>363</v>
      </c>
      <c r="D46" s="36" t="s">
        <v>346</v>
      </c>
      <c r="E46" s="253" t="s">
        <v>332</v>
      </c>
    </row>
    <row r="47" spans="2:5" ht="30" customHeight="1" x14ac:dyDescent="0.2">
      <c r="B47" s="212"/>
      <c r="C47" s="251"/>
      <c r="D47" s="36" t="s">
        <v>347</v>
      </c>
      <c r="E47" s="254"/>
    </row>
    <row r="48" spans="2:5" ht="30" customHeight="1" x14ac:dyDescent="0.2">
      <c r="B48" s="212"/>
      <c r="C48" s="251"/>
      <c r="D48" s="36" t="s">
        <v>365</v>
      </c>
      <c r="E48" s="254"/>
    </row>
    <row r="49" spans="2:5" ht="30" customHeight="1" thickBot="1" x14ac:dyDescent="0.25">
      <c r="B49" s="212"/>
      <c r="C49" s="248"/>
      <c r="D49" s="37" t="s">
        <v>366</v>
      </c>
      <c r="E49" s="255"/>
    </row>
    <row r="50" spans="2:5" ht="30" customHeight="1" thickTop="1" x14ac:dyDescent="0.2">
      <c r="B50" s="212"/>
      <c r="C50" s="247" t="s">
        <v>367</v>
      </c>
      <c r="D50" s="36" t="s">
        <v>368</v>
      </c>
      <c r="E50" s="253" t="s">
        <v>332</v>
      </c>
    </row>
    <row r="51" spans="2:5" ht="30" customHeight="1" x14ac:dyDescent="0.2">
      <c r="B51" s="212"/>
      <c r="C51" s="251"/>
      <c r="D51" s="36" t="s">
        <v>369</v>
      </c>
      <c r="E51" s="254"/>
    </row>
    <row r="52" spans="2:5" ht="30" customHeight="1" thickBot="1" x14ac:dyDescent="0.25">
      <c r="B52" s="243"/>
      <c r="C52" s="248"/>
      <c r="D52" s="37" t="s">
        <v>370</v>
      </c>
      <c r="E52" s="255"/>
    </row>
    <row r="53" spans="2:5" ht="18" customHeight="1" thickTop="1" thickBot="1" x14ac:dyDescent="0.25">
      <c r="B53" s="242" t="s">
        <v>371</v>
      </c>
      <c r="C53" s="244" t="s">
        <v>120</v>
      </c>
      <c r="D53" s="245"/>
      <c r="E53" s="246"/>
    </row>
    <row r="54" spans="2:5" ht="18" customHeight="1" thickTop="1" x14ac:dyDescent="0.2">
      <c r="B54" s="212"/>
      <c r="C54" s="247" t="s">
        <v>372</v>
      </c>
      <c r="D54" s="36" t="s">
        <v>373</v>
      </c>
      <c r="E54" s="249" t="s">
        <v>96</v>
      </c>
    </row>
    <row r="55" spans="2:5" ht="18" customHeight="1" x14ac:dyDescent="0.2">
      <c r="B55" s="212"/>
      <c r="C55" s="251"/>
      <c r="D55" s="36" t="s">
        <v>351</v>
      </c>
      <c r="E55" s="252"/>
    </row>
    <row r="56" spans="2:5" ht="18" customHeight="1" thickBot="1" x14ac:dyDescent="0.25">
      <c r="B56" s="212"/>
      <c r="C56" s="248"/>
      <c r="D56" s="37" t="s">
        <v>374</v>
      </c>
      <c r="E56" s="250"/>
    </row>
    <row r="57" spans="2:5" ht="18" customHeight="1" thickTop="1" x14ac:dyDescent="0.2">
      <c r="B57" s="212"/>
      <c r="C57" s="247" t="s">
        <v>375</v>
      </c>
      <c r="D57" s="36" t="s">
        <v>376</v>
      </c>
      <c r="E57" s="249" t="s">
        <v>96</v>
      </c>
    </row>
    <row r="58" spans="2:5" ht="18" customHeight="1" thickBot="1" x14ac:dyDescent="0.25">
      <c r="B58" s="243"/>
      <c r="C58" s="248"/>
      <c r="D58" s="37" t="s">
        <v>352</v>
      </c>
      <c r="E58" s="250"/>
    </row>
    <row r="59" spans="2:5" ht="28.5" customHeight="1" thickTop="1" thickBot="1" x14ac:dyDescent="0.25">
      <c r="B59" s="242">
        <v>11</v>
      </c>
      <c r="C59" s="244" t="s">
        <v>126</v>
      </c>
      <c r="D59" s="245"/>
      <c r="E59" s="246"/>
    </row>
    <row r="60" spans="2:5" ht="28.5" customHeight="1" thickTop="1" x14ac:dyDescent="0.2">
      <c r="B60" s="212"/>
      <c r="C60" s="247" t="s">
        <v>127</v>
      </c>
      <c r="D60" s="36" t="s">
        <v>346</v>
      </c>
      <c r="E60" s="249" t="s">
        <v>96</v>
      </c>
    </row>
    <row r="61" spans="2:5" ht="28.5" customHeight="1" x14ac:dyDescent="0.2">
      <c r="B61" s="212"/>
      <c r="C61" s="251"/>
      <c r="D61" s="36" t="s">
        <v>347</v>
      </c>
      <c r="E61" s="252"/>
    </row>
    <row r="62" spans="2:5" ht="28.5" customHeight="1" x14ac:dyDescent="0.2">
      <c r="B62" s="212"/>
      <c r="C62" s="251"/>
      <c r="D62" s="36" t="s">
        <v>377</v>
      </c>
      <c r="E62" s="252"/>
    </row>
    <row r="63" spans="2:5" ht="28.5" customHeight="1" x14ac:dyDescent="0.2">
      <c r="B63" s="212"/>
      <c r="C63" s="251"/>
      <c r="D63" s="36" t="s">
        <v>351</v>
      </c>
      <c r="E63" s="252"/>
    </row>
    <row r="64" spans="2:5" ht="28.5" customHeight="1" thickBot="1" x14ac:dyDescent="0.25">
      <c r="B64" s="212"/>
      <c r="C64" s="248"/>
      <c r="D64" s="37" t="s">
        <v>378</v>
      </c>
      <c r="E64" s="250"/>
    </row>
    <row r="65" spans="2:5" ht="28.5" customHeight="1" thickTop="1" x14ac:dyDescent="0.2">
      <c r="B65" s="212"/>
      <c r="C65" s="247" t="s">
        <v>131</v>
      </c>
      <c r="D65" s="36" t="s">
        <v>346</v>
      </c>
      <c r="E65" s="249" t="s">
        <v>96</v>
      </c>
    </row>
    <row r="66" spans="2:5" ht="28.5" customHeight="1" x14ac:dyDescent="0.2">
      <c r="B66" s="212"/>
      <c r="C66" s="251"/>
      <c r="D66" s="36" t="s">
        <v>347</v>
      </c>
      <c r="E66" s="252"/>
    </row>
    <row r="67" spans="2:5" ht="28.5" customHeight="1" x14ac:dyDescent="0.2">
      <c r="B67" s="212"/>
      <c r="C67" s="251"/>
      <c r="D67" s="36" t="s">
        <v>365</v>
      </c>
      <c r="E67" s="252"/>
    </row>
    <row r="68" spans="2:5" ht="28.5" customHeight="1" thickBot="1" x14ac:dyDescent="0.25">
      <c r="B68" s="212"/>
      <c r="C68" s="248"/>
      <c r="D68" s="37" t="s">
        <v>361</v>
      </c>
      <c r="E68" s="250"/>
    </row>
    <row r="69" spans="2:5" ht="28.5" customHeight="1" thickTop="1" x14ac:dyDescent="0.2">
      <c r="B69" s="212"/>
      <c r="C69" s="247" t="s">
        <v>133</v>
      </c>
      <c r="D69" s="36" t="s">
        <v>346</v>
      </c>
      <c r="E69" s="249" t="s">
        <v>96</v>
      </c>
    </row>
    <row r="70" spans="2:5" ht="28.5" customHeight="1" x14ac:dyDescent="0.2">
      <c r="B70" s="212"/>
      <c r="C70" s="251"/>
      <c r="D70" s="36" t="s">
        <v>347</v>
      </c>
      <c r="E70" s="252"/>
    </row>
    <row r="71" spans="2:5" ht="28.5" customHeight="1" x14ac:dyDescent="0.2">
      <c r="B71" s="212"/>
      <c r="C71" s="251"/>
      <c r="D71" s="36" t="s">
        <v>360</v>
      </c>
      <c r="E71" s="252"/>
    </row>
    <row r="72" spans="2:5" ht="28.5" customHeight="1" thickBot="1" x14ac:dyDescent="0.25">
      <c r="B72" s="212"/>
      <c r="C72" s="248"/>
      <c r="D72" s="37" t="s">
        <v>361</v>
      </c>
      <c r="E72" s="250"/>
    </row>
    <row r="73" spans="2:5" ht="28.5" customHeight="1" thickTop="1" x14ac:dyDescent="0.2">
      <c r="B73" s="212"/>
      <c r="C73" s="247" t="s">
        <v>135</v>
      </c>
      <c r="D73" s="36" t="s">
        <v>346</v>
      </c>
      <c r="E73" s="249" t="s">
        <v>96</v>
      </c>
    </row>
    <row r="74" spans="2:5" ht="28.5" customHeight="1" x14ac:dyDescent="0.2">
      <c r="B74" s="212"/>
      <c r="C74" s="251"/>
      <c r="D74" s="36" t="s">
        <v>347</v>
      </c>
      <c r="E74" s="252"/>
    </row>
    <row r="75" spans="2:5" ht="28.5" customHeight="1" x14ac:dyDescent="0.2">
      <c r="B75" s="212"/>
      <c r="C75" s="251"/>
      <c r="D75" s="36" t="s">
        <v>379</v>
      </c>
      <c r="E75" s="252"/>
    </row>
    <row r="76" spans="2:5" ht="28.5" customHeight="1" thickBot="1" x14ac:dyDescent="0.25">
      <c r="B76" s="212"/>
      <c r="C76" s="248"/>
      <c r="D76" s="37" t="s">
        <v>361</v>
      </c>
      <c r="E76" s="250"/>
    </row>
    <row r="77" spans="2:5" ht="28.5" customHeight="1" thickTop="1" x14ac:dyDescent="0.2">
      <c r="B77" s="212"/>
      <c r="C77" s="247" t="s">
        <v>137</v>
      </c>
      <c r="D77" s="36" t="s">
        <v>346</v>
      </c>
      <c r="E77" s="249" t="s">
        <v>96</v>
      </c>
    </row>
    <row r="78" spans="2:5" ht="28.5" customHeight="1" x14ac:dyDescent="0.2">
      <c r="B78" s="212"/>
      <c r="C78" s="251"/>
      <c r="D78" s="36" t="s">
        <v>347</v>
      </c>
      <c r="E78" s="252"/>
    </row>
    <row r="79" spans="2:5" ht="28.5" customHeight="1" x14ac:dyDescent="0.2">
      <c r="B79" s="212"/>
      <c r="C79" s="251"/>
      <c r="D79" s="36" t="s">
        <v>380</v>
      </c>
      <c r="E79" s="252"/>
    </row>
    <row r="80" spans="2:5" ht="28.5" customHeight="1" thickBot="1" x14ac:dyDescent="0.25">
      <c r="B80" s="243"/>
      <c r="C80" s="248"/>
      <c r="D80" s="37" t="s">
        <v>354</v>
      </c>
      <c r="E80" s="250"/>
    </row>
    <row r="81" spans="2:5" ht="18" customHeight="1" thickTop="1" thickBot="1" x14ac:dyDescent="0.25">
      <c r="B81" s="242">
        <v>12</v>
      </c>
      <c r="C81" s="244" t="s">
        <v>144</v>
      </c>
      <c r="D81" s="245"/>
      <c r="E81" s="246"/>
    </row>
    <row r="82" spans="2:5" ht="51" customHeight="1" thickTop="1" x14ac:dyDescent="0.2">
      <c r="B82" s="212"/>
      <c r="C82" s="247" t="s">
        <v>381</v>
      </c>
      <c r="D82" s="36" t="s">
        <v>346</v>
      </c>
      <c r="E82" s="36" t="s">
        <v>331</v>
      </c>
    </row>
    <row r="83" spans="2:5" ht="51" customHeight="1" x14ac:dyDescent="0.2">
      <c r="B83" s="212"/>
      <c r="C83" s="251"/>
      <c r="D83" s="36" t="s">
        <v>347</v>
      </c>
      <c r="E83" s="36"/>
    </row>
    <row r="84" spans="2:5" ht="51" customHeight="1" x14ac:dyDescent="0.2">
      <c r="B84" s="212"/>
      <c r="C84" s="251"/>
      <c r="D84" s="36" t="s">
        <v>382</v>
      </c>
      <c r="E84" s="36"/>
    </row>
    <row r="85" spans="2:5" ht="51" customHeight="1" x14ac:dyDescent="0.2">
      <c r="B85" s="212"/>
      <c r="C85" s="251"/>
      <c r="D85" s="36" t="s">
        <v>383</v>
      </c>
      <c r="E85" s="36"/>
    </row>
    <row r="86" spans="2:5" ht="51" customHeight="1" thickBot="1" x14ac:dyDescent="0.25">
      <c r="B86" s="243"/>
      <c r="C86" s="248"/>
      <c r="D86" s="37" t="s">
        <v>384</v>
      </c>
      <c r="E86" s="37"/>
    </row>
    <row r="87" spans="2:5" ht="18" customHeight="1" thickTop="1" thickBot="1" x14ac:dyDescent="0.25">
      <c r="B87" s="242" t="s">
        <v>385</v>
      </c>
      <c r="C87" s="244" t="s">
        <v>149</v>
      </c>
      <c r="D87" s="245"/>
      <c r="E87" s="246"/>
    </row>
    <row r="88" spans="2:5" ht="60.75" customHeight="1" thickTop="1" x14ac:dyDescent="0.2">
      <c r="B88" s="212"/>
      <c r="C88" s="247" t="s">
        <v>381</v>
      </c>
      <c r="D88" s="36" t="s">
        <v>386</v>
      </c>
      <c r="E88" s="36" t="s">
        <v>338</v>
      </c>
    </row>
    <row r="89" spans="2:5" ht="60.75" customHeight="1" x14ac:dyDescent="0.2">
      <c r="B89" s="212"/>
      <c r="C89" s="251"/>
      <c r="D89" s="36" t="s">
        <v>387</v>
      </c>
      <c r="E89" s="36" t="s">
        <v>358</v>
      </c>
    </row>
    <row r="90" spans="2:5" ht="60.75" customHeight="1" thickBot="1" x14ac:dyDescent="0.25">
      <c r="B90" s="243"/>
      <c r="C90" s="248"/>
      <c r="D90" s="37" t="s">
        <v>361</v>
      </c>
      <c r="E90" s="37"/>
    </row>
    <row r="91" spans="2:5" ht="18" customHeight="1" thickTop="1" thickBot="1" x14ac:dyDescent="0.25">
      <c r="B91" s="242" t="s">
        <v>388</v>
      </c>
      <c r="C91" s="244" t="s">
        <v>152</v>
      </c>
      <c r="D91" s="245"/>
      <c r="E91" s="246"/>
    </row>
    <row r="92" spans="2:5" ht="18" customHeight="1" thickTop="1" x14ac:dyDescent="0.2">
      <c r="B92" s="212"/>
      <c r="C92" s="247" t="s">
        <v>381</v>
      </c>
      <c r="D92" s="36" t="s">
        <v>365</v>
      </c>
      <c r="E92" s="249" t="s">
        <v>96</v>
      </c>
    </row>
    <row r="93" spans="2:5" ht="18" customHeight="1" thickBot="1" x14ac:dyDescent="0.25">
      <c r="B93" s="243"/>
      <c r="C93" s="248"/>
      <c r="D93" s="37" t="s">
        <v>389</v>
      </c>
      <c r="E93" s="250"/>
    </row>
    <row r="94" spans="2:5" ht="18" customHeight="1" thickTop="1" thickBot="1" x14ac:dyDescent="0.25">
      <c r="B94" s="242">
        <v>15</v>
      </c>
      <c r="C94" s="244" t="s">
        <v>156</v>
      </c>
      <c r="D94" s="245"/>
      <c r="E94" s="246"/>
    </row>
    <row r="95" spans="2:5" ht="18" customHeight="1" thickTop="1" x14ac:dyDescent="0.2">
      <c r="B95" s="212"/>
      <c r="C95" s="247" t="s">
        <v>390</v>
      </c>
      <c r="D95" s="36" t="s">
        <v>391</v>
      </c>
      <c r="E95" s="249" t="s">
        <v>96</v>
      </c>
    </row>
    <row r="96" spans="2:5" ht="18" customHeight="1" thickBot="1" x14ac:dyDescent="0.25">
      <c r="B96" s="243"/>
      <c r="C96" s="248"/>
      <c r="D96" s="37" t="s">
        <v>392</v>
      </c>
      <c r="E96" s="250"/>
    </row>
    <row r="97" ht="18" customHeight="1" thickTop="1" x14ac:dyDescent="0.2"/>
  </sheetData>
  <mergeCells count="72">
    <mergeCell ref="B3:B7"/>
    <mergeCell ref="C3:E3"/>
    <mergeCell ref="C6:C7"/>
    <mergeCell ref="E6:E7"/>
    <mergeCell ref="B8:B11"/>
    <mergeCell ref="C8:E8"/>
    <mergeCell ref="C9:C11"/>
    <mergeCell ref="D9:D11"/>
    <mergeCell ref="B12:B17"/>
    <mergeCell ref="C12:E12"/>
    <mergeCell ref="C13:C17"/>
    <mergeCell ref="B18:B20"/>
    <mergeCell ref="C18:E18"/>
    <mergeCell ref="C19:C20"/>
    <mergeCell ref="B21:B25"/>
    <mergeCell ref="C21:E21"/>
    <mergeCell ref="C22:C25"/>
    <mergeCell ref="B26:B32"/>
    <mergeCell ref="C26:E26"/>
    <mergeCell ref="C27:C29"/>
    <mergeCell ref="E27:E29"/>
    <mergeCell ref="C30:C32"/>
    <mergeCell ref="E30:E32"/>
    <mergeCell ref="B33:B39"/>
    <mergeCell ref="C33:E33"/>
    <mergeCell ref="C34:C35"/>
    <mergeCell ref="C36:C37"/>
    <mergeCell ref="E36:E37"/>
    <mergeCell ref="C38:C39"/>
    <mergeCell ref="E38:E39"/>
    <mergeCell ref="B40:B44"/>
    <mergeCell ref="C40:E40"/>
    <mergeCell ref="C41:C44"/>
    <mergeCell ref="E41:E44"/>
    <mergeCell ref="B45:B52"/>
    <mergeCell ref="C45:E45"/>
    <mergeCell ref="C46:C49"/>
    <mergeCell ref="E46:E49"/>
    <mergeCell ref="C50:C52"/>
    <mergeCell ref="E50:E52"/>
    <mergeCell ref="B53:B58"/>
    <mergeCell ref="C53:E53"/>
    <mergeCell ref="C54:C56"/>
    <mergeCell ref="E54:E56"/>
    <mergeCell ref="C57:C58"/>
    <mergeCell ref="E57:E58"/>
    <mergeCell ref="B59:B80"/>
    <mergeCell ref="C59:E59"/>
    <mergeCell ref="C60:C64"/>
    <mergeCell ref="E60:E64"/>
    <mergeCell ref="C65:C68"/>
    <mergeCell ref="E65:E68"/>
    <mergeCell ref="C69:C72"/>
    <mergeCell ref="E69:E72"/>
    <mergeCell ref="C73:C76"/>
    <mergeCell ref="E73:E76"/>
    <mergeCell ref="C77:C80"/>
    <mergeCell ref="E77:E80"/>
    <mergeCell ref="B94:B96"/>
    <mergeCell ref="C94:E94"/>
    <mergeCell ref="C95:C96"/>
    <mergeCell ref="E95:E96"/>
    <mergeCell ref="C81:E81"/>
    <mergeCell ref="C82:C86"/>
    <mergeCell ref="B91:B93"/>
    <mergeCell ref="C91:E91"/>
    <mergeCell ref="C92:C93"/>
    <mergeCell ref="E92:E93"/>
    <mergeCell ref="B87:B90"/>
    <mergeCell ref="C87:E87"/>
    <mergeCell ref="C88:C90"/>
    <mergeCell ref="B81:B86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G32" sqref="G32"/>
    </sheetView>
  </sheetViews>
  <sheetFormatPr defaultRowHeight="12.75" x14ac:dyDescent="0.2"/>
  <cols>
    <col min="1" max="1" width="6.85546875" style="58" customWidth="1"/>
    <col min="2" max="2" width="17.7109375" style="196" customWidth="1"/>
    <col min="3" max="3" width="19.140625" style="196" customWidth="1"/>
    <col min="4" max="4" width="18.42578125" style="196" customWidth="1"/>
    <col min="5" max="5" width="17.140625" style="196" customWidth="1"/>
    <col min="6" max="6" width="13.85546875" style="196" customWidth="1"/>
    <col min="7" max="9" width="9.28515625" style="196" bestFit="1" customWidth="1"/>
    <col min="10" max="10" width="24.5703125" style="196" customWidth="1"/>
    <col min="11" max="11" width="18.85546875" style="259" customWidth="1"/>
    <col min="12" max="12" width="18.85546875" style="58" customWidth="1"/>
    <col min="13" max="13" width="13.28515625" style="120" bestFit="1" customWidth="1"/>
    <col min="14" max="16384" width="9.140625" style="58"/>
  </cols>
  <sheetData>
    <row r="1" spans="1:13" x14ac:dyDescent="0.2">
      <c r="A1" s="32" t="s">
        <v>3</v>
      </c>
      <c r="B1" s="32" t="s">
        <v>492</v>
      </c>
      <c r="C1" s="32" t="s">
        <v>493</v>
      </c>
      <c r="D1" s="32" t="s">
        <v>494</v>
      </c>
      <c r="E1" s="32" t="s">
        <v>495</v>
      </c>
      <c r="F1" s="32" t="s">
        <v>496</v>
      </c>
      <c r="G1" s="32" t="s">
        <v>497</v>
      </c>
      <c r="H1" s="32" t="s">
        <v>498</v>
      </c>
      <c r="I1" s="32" t="s">
        <v>499</v>
      </c>
      <c r="J1" s="32" t="s">
        <v>500</v>
      </c>
      <c r="K1" s="257" t="s">
        <v>501</v>
      </c>
      <c r="L1" s="32" t="s">
        <v>502</v>
      </c>
    </row>
    <row r="2" spans="1:13" ht="25.5" x14ac:dyDescent="0.2">
      <c r="A2" s="158" t="s">
        <v>0</v>
      </c>
      <c r="B2" s="187" t="s">
        <v>503</v>
      </c>
      <c r="C2" s="187" t="s">
        <v>504</v>
      </c>
      <c r="D2" s="187" t="s">
        <v>505</v>
      </c>
      <c r="E2" s="187" t="s">
        <v>506</v>
      </c>
      <c r="F2" s="158" t="s">
        <v>96</v>
      </c>
      <c r="G2" s="188">
        <v>565</v>
      </c>
      <c r="H2" s="158" t="s">
        <v>96</v>
      </c>
      <c r="I2" s="188">
        <v>2002</v>
      </c>
      <c r="J2" s="188" t="s">
        <v>507</v>
      </c>
      <c r="K2" s="258" t="s">
        <v>508</v>
      </c>
      <c r="L2" s="158" t="s">
        <v>509</v>
      </c>
    </row>
    <row r="3" spans="1:13" ht="25.5" x14ac:dyDescent="0.2">
      <c r="A3" s="158" t="s">
        <v>17</v>
      </c>
      <c r="B3" s="187" t="s">
        <v>510</v>
      </c>
      <c r="C3" s="187" t="s">
        <v>504</v>
      </c>
      <c r="D3" s="187" t="s">
        <v>505</v>
      </c>
      <c r="E3" s="187" t="s">
        <v>506</v>
      </c>
      <c r="F3" s="158" t="s">
        <v>96</v>
      </c>
      <c r="G3" s="188">
        <v>565</v>
      </c>
      <c r="H3" s="158" t="s">
        <v>96</v>
      </c>
      <c r="I3" s="188">
        <v>2002</v>
      </c>
      <c r="J3" s="188" t="s">
        <v>511</v>
      </c>
      <c r="K3" s="258" t="s">
        <v>508</v>
      </c>
      <c r="L3" s="158" t="s">
        <v>509</v>
      </c>
    </row>
    <row r="4" spans="1:13" s="191" customFormat="1" ht="25.5" x14ac:dyDescent="0.2">
      <c r="A4" s="158" t="s">
        <v>23</v>
      </c>
      <c r="B4" s="189" t="s">
        <v>512</v>
      </c>
      <c r="C4" s="189" t="s">
        <v>513</v>
      </c>
      <c r="D4" s="189" t="s">
        <v>514</v>
      </c>
      <c r="E4" s="189" t="s">
        <v>515</v>
      </c>
      <c r="F4" s="38" t="s">
        <v>96</v>
      </c>
      <c r="G4" s="38">
        <v>1980</v>
      </c>
      <c r="H4" s="38" t="s">
        <v>96</v>
      </c>
      <c r="I4" s="38">
        <v>2006</v>
      </c>
      <c r="J4" s="38" t="s">
        <v>516</v>
      </c>
      <c r="K4" s="258" t="s">
        <v>96</v>
      </c>
      <c r="L4" s="38" t="s">
        <v>509</v>
      </c>
      <c r="M4" s="190"/>
    </row>
    <row r="5" spans="1:13" x14ac:dyDescent="0.2">
      <c r="A5" s="158" t="s">
        <v>27</v>
      </c>
      <c r="B5" s="187" t="s">
        <v>517</v>
      </c>
      <c r="C5" s="187" t="s">
        <v>518</v>
      </c>
      <c r="D5" s="187" t="s">
        <v>519</v>
      </c>
      <c r="E5" s="187" t="s">
        <v>520</v>
      </c>
      <c r="F5" s="188">
        <v>2417</v>
      </c>
      <c r="G5" s="188">
        <v>900</v>
      </c>
      <c r="H5" s="158">
        <v>3</v>
      </c>
      <c r="I5" s="188">
        <v>1999</v>
      </c>
      <c r="J5" s="188" t="s">
        <v>521</v>
      </c>
      <c r="K5" s="258">
        <v>4600</v>
      </c>
      <c r="L5" s="158" t="s">
        <v>509</v>
      </c>
    </row>
    <row r="6" spans="1:13" x14ac:dyDescent="0.2">
      <c r="A6" s="158" t="s">
        <v>30</v>
      </c>
      <c r="B6" s="158" t="s">
        <v>522</v>
      </c>
      <c r="C6" s="158" t="s">
        <v>523</v>
      </c>
      <c r="D6" s="158" t="s">
        <v>524</v>
      </c>
      <c r="E6" s="158" t="s">
        <v>525</v>
      </c>
      <c r="F6" s="158">
        <v>1461</v>
      </c>
      <c r="G6" s="188" t="s">
        <v>526</v>
      </c>
      <c r="H6" s="158">
        <v>5</v>
      </c>
      <c r="I6" s="158">
        <v>2006</v>
      </c>
      <c r="J6" s="158" t="s">
        <v>527</v>
      </c>
      <c r="K6" s="258">
        <v>7850</v>
      </c>
      <c r="L6" s="192" t="s">
        <v>528</v>
      </c>
    </row>
    <row r="7" spans="1:13" x14ac:dyDescent="0.2">
      <c r="A7" s="158" t="s">
        <v>32</v>
      </c>
      <c r="B7" s="158" t="s">
        <v>529</v>
      </c>
      <c r="C7" s="158" t="s">
        <v>530</v>
      </c>
      <c r="D7" s="158" t="s">
        <v>531</v>
      </c>
      <c r="E7" s="158" t="s">
        <v>532</v>
      </c>
      <c r="F7" s="158" t="s">
        <v>96</v>
      </c>
      <c r="G7" s="158">
        <v>350</v>
      </c>
      <c r="H7" s="158" t="s">
        <v>96</v>
      </c>
      <c r="I7" s="158">
        <v>1990</v>
      </c>
      <c r="J7" s="188" t="s">
        <v>533</v>
      </c>
      <c r="K7" s="258" t="s">
        <v>96</v>
      </c>
      <c r="L7" s="192" t="s">
        <v>528</v>
      </c>
    </row>
    <row r="8" spans="1:13" x14ac:dyDescent="0.2">
      <c r="A8" s="158" t="s">
        <v>34</v>
      </c>
      <c r="B8" s="158" t="s">
        <v>534</v>
      </c>
      <c r="C8" s="158" t="s">
        <v>535</v>
      </c>
      <c r="D8" s="158" t="s">
        <v>536</v>
      </c>
      <c r="E8" s="158" t="s">
        <v>537</v>
      </c>
      <c r="F8" s="158">
        <v>1997</v>
      </c>
      <c r="G8" s="158">
        <v>640</v>
      </c>
      <c r="H8" s="158">
        <v>9</v>
      </c>
      <c r="I8" s="158">
        <v>2003</v>
      </c>
      <c r="J8" s="158" t="s">
        <v>538</v>
      </c>
      <c r="K8" s="258">
        <v>10600</v>
      </c>
      <c r="L8" s="192" t="s">
        <v>528</v>
      </c>
    </row>
    <row r="9" spans="1:13" x14ac:dyDescent="0.2">
      <c r="A9" s="158" t="s">
        <v>35</v>
      </c>
      <c r="B9" s="158" t="s">
        <v>539</v>
      </c>
      <c r="C9" s="158" t="s">
        <v>540</v>
      </c>
      <c r="D9" s="158" t="s">
        <v>541</v>
      </c>
      <c r="E9" s="158" t="s">
        <v>537</v>
      </c>
      <c r="F9" s="158">
        <v>1896</v>
      </c>
      <c r="G9" s="158">
        <v>1505</v>
      </c>
      <c r="H9" s="158">
        <v>5</v>
      </c>
      <c r="I9" s="158">
        <v>2007</v>
      </c>
      <c r="J9" s="158" t="s">
        <v>542</v>
      </c>
      <c r="K9" s="258">
        <v>14400</v>
      </c>
      <c r="L9" s="158" t="s">
        <v>543</v>
      </c>
    </row>
    <row r="10" spans="1:13" s="191" customFormat="1" x14ac:dyDescent="0.2">
      <c r="A10" s="158" t="s">
        <v>36</v>
      </c>
      <c r="B10" s="38" t="s">
        <v>544</v>
      </c>
      <c r="C10" s="38" t="s">
        <v>545</v>
      </c>
      <c r="D10" s="38" t="s">
        <v>546</v>
      </c>
      <c r="E10" s="38" t="s">
        <v>520</v>
      </c>
      <c r="F10" s="38"/>
      <c r="G10" s="38">
        <v>1155</v>
      </c>
      <c r="H10" s="38">
        <v>2</v>
      </c>
      <c r="I10" s="38">
        <v>2014</v>
      </c>
      <c r="J10" s="38" t="s">
        <v>547</v>
      </c>
      <c r="K10" s="258">
        <v>80900</v>
      </c>
      <c r="L10" s="38" t="s">
        <v>543</v>
      </c>
      <c r="M10" s="190"/>
    </row>
    <row r="11" spans="1:13" x14ac:dyDescent="0.2">
      <c r="A11" s="158" t="s">
        <v>40</v>
      </c>
      <c r="B11" s="158" t="s">
        <v>548</v>
      </c>
      <c r="C11" s="158" t="s">
        <v>549</v>
      </c>
      <c r="D11" s="158" t="s">
        <v>550</v>
      </c>
      <c r="E11" s="38" t="s">
        <v>525</v>
      </c>
      <c r="F11" s="158">
        <v>49</v>
      </c>
      <c r="G11" s="158" t="s">
        <v>96</v>
      </c>
      <c r="H11" s="158">
        <v>2</v>
      </c>
      <c r="I11" s="158">
        <v>2005</v>
      </c>
      <c r="J11" s="158" t="s">
        <v>551</v>
      </c>
      <c r="K11" s="258">
        <v>1500</v>
      </c>
      <c r="L11" s="158" t="s">
        <v>543</v>
      </c>
    </row>
    <row r="12" spans="1:13" x14ac:dyDescent="0.2">
      <c r="A12" s="158" t="s">
        <v>46</v>
      </c>
      <c r="B12" s="158" t="s">
        <v>552</v>
      </c>
      <c r="C12" s="158" t="s">
        <v>549</v>
      </c>
      <c r="D12" s="158" t="s">
        <v>553</v>
      </c>
      <c r="E12" s="38" t="s">
        <v>525</v>
      </c>
      <c r="F12" s="158">
        <v>49</v>
      </c>
      <c r="G12" s="158" t="s">
        <v>96</v>
      </c>
      <c r="H12" s="158">
        <v>2</v>
      </c>
      <c r="I12" s="158">
        <v>2005</v>
      </c>
      <c r="J12" s="158" t="s">
        <v>554</v>
      </c>
      <c r="K12" s="258">
        <v>1500</v>
      </c>
      <c r="L12" s="158" t="s">
        <v>543</v>
      </c>
    </row>
    <row r="13" spans="1:13" x14ac:dyDescent="0.2">
      <c r="A13" s="158" t="s">
        <v>47</v>
      </c>
      <c r="B13" s="158" t="s">
        <v>555</v>
      </c>
      <c r="C13" s="158" t="s">
        <v>556</v>
      </c>
      <c r="D13" s="158" t="s">
        <v>557</v>
      </c>
      <c r="E13" s="158" t="s">
        <v>558</v>
      </c>
      <c r="F13" s="158">
        <v>2800</v>
      </c>
      <c r="G13" s="158">
        <v>2000</v>
      </c>
      <c r="H13" s="158">
        <v>2</v>
      </c>
      <c r="I13" s="158">
        <v>2001</v>
      </c>
      <c r="J13" s="158" t="s">
        <v>559</v>
      </c>
      <c r="K13" s="258" t="s">
        <v>508</v>
      </c>
      <c r="L13" s="158" t="s">
        <v>560</v>
      </c>
    </row>
    <row r="14" spans="1:13" x14ac:dyDescent="0.2">
      <c r="A14" s="158" t="s">
        <v>51</v>
      </c>
      <c r="B14" s="158" t="s">
        <v>561</v>
      </c>
      <c r="C14" s="158" t="s">
        <v>562</v>
      </c>
      <c r="D14" s="158" t="s">
        <v>562</v>
      </c>
      <c r="E14" s="158" t="s">
        <v>563</v>
      </c>
      <c r="F14" s="158">
        <v>4156</v>
      </c>
      <c r="G14" s="158" t="s">
        <v>96</v>
      </c>
      <c r="H14" s="158">
        <v>1</v>
      </c>
      <c r="I14" s="158">
        <v>2005</v>
      </c>
      <c r="J14" s="158" t="s">
        <v>564</v>
      </c>
      <c r="K14" s="258" t="s">
        <v>508</v>
      </c>
      <c r="L14" s="158" t="s">
        <v>560</v>
      </c>
    </row>
    <row r="15" spans="1:13" x14ac:dyDescent="0.2">
      <c r="A15" s="158" t="s">
        <v>54</v>
      </c>
      <c r="B15" s="158" t="s">
        <v>565</v>
      </c>
      <c r="C15" s="158" t="s">
        <v>566</v>
      </c>
      <c r="D15" s="158" t="s">
        <v>566</v>
      </c>
      <c r="E15" s="158" t="s">
        <v>563</v>
      </c>
      <c r="F15" s="158">
        <v>3120</v>
      </c>
      <c r="G15" s="158" t="s">
        <v>96</v>
      </c>
      <c r="H15" s="158">
        <v>1</v>
      </c>
      <c r="I15" s="158">
        <v>1985</v>
      </c>
      <c r="J15" s="158">
        <v>543109</v>
      </c>
      <c r="K15" s="258" t="s">
        <v>508</v>
      </c>
      <c r="L15" s="158" t="s">
        <v>560</v>
      </c>
      <c r="M15" s="58"/>
    </row>
    <row r="16" spans="1:13" x14ac:dyDescent="0.2">
      <c r="A16" s="158" t="s">
        <v>148</v>
      </c>
      <c r="B16" s="158" t="s">
        <v>567</v>
      </c>
      <c r="C16" s="158">
        <v>2812</v>
      </c>
      <c r="D16" s="158">
        <v>2812</v>
      </c>
      <c r="E16" s="158" t="s">
        <v>563</v>
      </c>
      <c r="F16" s="158">
        <v>2502</v>
      </c>
      <c r="G16" s="158" t="s">
        <v>96</v>
      </c>
      <c r="H16" s="158">
        <v>1</v>
      </c>
      <c r="I16" s="158">
        <v>1996</v>
      </c>
      <c r="J16" s="158">
        <v>101132</v>
      </c>
      <c r="K16" s="258" t="s">
        <v>508</v>
      </c>
      <c r="L16" s="158" t="s">
        <v>560</v>
      </c>
      <c r="M16" s="58"/>
    </row>
    <row r="17" spans="1:13" x14ac:dyDescent="0.2">
      <c r="A17" s="158" t="s">
        <v>151</v>
      </c>
      <c r="B17" s="158" t="s">
        <v>568</v>
      </c>
      <c r="C17" s="158" t="s">
        <v>569</v>
      </c>
      <c r="D17" s="158" t="s">
        <v>570</v>
      </c>
      <c r="E17" s="158" t="s">
        <v>571</v>
      </c>
      <c r="F17" s="158" t="s">
        <v>96</v>
      </c>
      <c r="G17" s="158">
        <v>4000</v>
      </c>
      <c r="H17" s="158" t="s">
        <v>96</v>
      </c>
      <c r="I17" s="158">
        <v>1991</v>
      </c>
      <c r="J17" s="158">
        <v>334</v>
      </c>
      <c r="K17" s="258" t="s">
        <v>508</v>
      </c>
      <c r="L17" s="158" t="s">
        <v>560</v>
      </c>
      <c r="M17" s="58"/>
    </row>
    <row r="18" spans="1:13" x14ac:dyDescent="0.2">
      <c r="A18" s="158" t="s">
        <v>155</v>
      </c>
      <c r="B18" s="158" t="s">
        <v>572</v>
      </c>
      <c r="C18" s="158" t="s">
        <v>569</v>
      </c>
      <c r="D18" s="158" t="s">
        <v>573</v>
      </c>
      <c r="E18" s="158" t="s">
        <v>571</v>
      </c>
      <c r="F18" s="158" t="s">
        <v>96</v>
      </c>
      <c r="G18" s="158">
        <v>4000</v>
      </c>
      <c r="H18" s="158" t="s">
        <v>96</v>
      </c>
      <c r="I18" s="158">
        <v>1991</v>
      </c>
      <c r="J18" s="158">
        <v>333</v>
      </c>
      <c r="K18" s="258" t="s">
        <v>508</v>
      </c>
      <c r="L18" s="158" t="s">
        <v>560</v>
      </c>
      <c r="M18" s="58"/>
    </row>
    <row r="19" spans="1:13" ht="25.5" x14ac:dyDescent="0.2">
      <c r="A19" s="158" t="s">
        <v>158</v>
      </c>
      <c r="B19" s="158" t="s">
        <v>574</v>
      </c>
      <c r="C19" s="158" t="s">
        <v>575</v>
      </c>
      <c r="D19" s="158" t="s">
        <v>96</v>
      </c>
      <c r="E19" s="193" t="s">
        <v>576</v>
      </c>
      <c r="F19" s="158" t="s">
        <v>96</v>
      </c>
      <c r="G19" s="158">
        <v>450</v>
      </c>
      <c r="H19" s="158" t="s">
        <v>96</v>
      </c>
      <c r="I19" s="158">
        <v>2006</v>
      </c>
      <c r="J19" s="158" t="s">
        <v>577</v>
      </c>
      <c r="K19" s="258" t="s">
        <v>508</v>
      </c>
      <c r="L19" s="158" t="s">
        <v>560</v>
      </c>
      <c r="M19" s="58"/>
    </row>
    <row r="20" spans="1:13" x14ac:dyDescent="0.2">
      <c r="A20" s="158" t="s">
        <v>160</v>
      </c>
      <c r="B20" s="158" t="s">
        <v>578</v>
      </c>
      <c r="C20" s="158" t="s">
        <v>556</v>
      </c>
      <c r="D20" s="158" t="s">
        <v>579</v>
      </c>
      <c r="E20" s="193" t="s">
        <v>520</v>
      </c>
      <c r="F20" s="158">
        <v>2800</v>
      </c>
      <c r="G20" s="158">
        <v>2370</v>
      </c>
      <c r="H20" s="158">
        <v>2</v>
      </c>
      <c r="I20" s="158">
        <v>2003</v>
      </c>
      <c r="J20" s="158" t="s">
        <v>580</v>
      </c>
      <c r="K20" s="258" t="s">
        <v>96</v>
      </c>
      <c r="L20" s="158" t="s">
        <v>560</v>
      </c>
      <c r="M20" s="58"/>
    </row>
    <row r="21" spans="1:13" ht="25.5" x14ac:dyDescent="0.2">
      <c r="A21" s="158" t="s">
        <v>190</v>
      </c>
      <c r="B21" s="158" t="s">
        <v>581</v>
      </c>
      <c r="C21" s="158" t="s">
        <v>582</v>
      </c>
      <c r="D21" s="158" t="s">
        <v>583</v>
      </c>
      <c r="E21" s="193" t="s">
        <v>584</v>
      </c>
      <c r="F21" s="158" t="s">
        <v>96</v>
      </c>
      <c r="G21" s="158">
        <v>4000</v>
      </c>
      <c r="H21" s="158" t="s">
        <v>96</v>
      </c>
      <c r="I21" s="158">
        <v>1977</v>
      </c>
      <c r="J21" s="158">
        <v>89800</v>
      </c>
      <c r="K21" s="258" t="s">
        <v>96</v>
      </c>
      <c r="L21" s="158" t="s">
        <v>560</v>
      </c>
      <c r="M21" s="58"/>
    </row>
    <row r="22" spans="1:13" x14ac:dyDescent="0.2">
      <c r="A22" s="158" t="s">
        <v>192</v>
      </c>
      <c r="B22" s="192" t="s">
        <v>585</v>
      </c>
      <c r="C22" s="192" t="s">
        <v>586</v>
      </c>
      <c r="D22" s="192" t="s">
        <v>587</v>
      </c>
      <c r="E22" s="192" t="s">
        <v>588</v>
      </c>
      <c r="F22" s="192" t="s">
        <v>589</v>
      </c>
      <c r="G22" s="192" t="s">
        <v>589</v>
      </c>
      <c r="H22" s="192" t="s">
        <v>589</v>
      </c>
      <c r="I22" s="192">
        <v>2011</v>
      </c>
      <c r="J22" s="192" t="s">
        <v>590</v>
      </c>
      <c r="K22" s="256" t="s">
        <v>96</v>
      </c>
      <c r="L22" s="192" t="s">
        <v>528</v>
      </c>
      <c r="M22" s="58"/>
    </row>
    <row r="23" spans="1:13" x14ac:dyDescent="0.2">
      <c r="A23" s="158" t="s">
        <v>194</v>
      </c>
      <c r="B23" s="192" t="s">
        <v>602</v>
      </c>
      <c r="C23" s="192" t="s">
        <v>562</v>
      </c>
      <c r="D23" s="192" t="s">
        <v>603</v>
      </c>
      <c r="E23" s="192" t="s">
        <v>563</v>
      </c>
      <c r="F23" s="192">
        <v>2925</v>
      </c>
      <c r="G23" s="192" t="s">
        <v>96</v>
      </c>
      <c r="H23" s="192">
        <v>2</v>
      </c>
      <c r="I23" s="192">
        <v>2018</v>
      </c>
      <c r="J23" s="192" t="s">
        <v>604</v>
      </c>
      <c r="K23" s="256">
        <v>145829</v>
      </c>
      <c r="L23" s="158" t="s">
        <v>509</v>
      </c>
    </row>
    <row r="24" spans="1:13" x14ac:dyDescent="0.2">
      <c r="A24" s="158" t="s">
        <v>196</v>
      </c>
      <c r="B24" s="192" t="s">
        <v>605</v>
      </c>
      <c r="C24" s="192" t="s">
        <v>606</v>
      </c>
      <c r="D24" s="192" t="s">
        <v>607</v>
      </c>
      <c r="E24" s="192" t="s">
        <v>520</v>
      </c>
      <c r="F24" s="192">
        <v>1461</v>
      </c>
      <c r="G24" s="192">
        <v>730</v>
      </c>
      <c r="H24" s="192">
        <v>5</v>
      </c>
      <c r="I24" s="192">
        <v>2003</v>
      </c>
      <c r="J24" s="192" t="s">
        <v>608</v>
      </c>
      <c r="K24" s="256" t="s">
        <v>96</v>
      </c>
      <c r="L24" s="158" t="s">
        <v>509</v>
      </c>
    </row>
    <row r="25" spans="1:13" x14ac:dyDescent="0.2">
      <c r="A25" s="194" t="s">
        <v>198</v>
      </c>
      <c r="B25" s="192" t="s">
        <v>609</v>
      </c>
      <c r="C25" s="192" t="s">
        <v>610</v>
      </c>
      <c r="D25" s="192" t="s">
        <v>611</v>
      </c>
      <c r="E25" s="192" t="s">
        <v>537</v>
      </c>
      <c r="F25" s="192">
        <v>2198</v>
      </c>
      <c r="G25" s="192" t="s">
        <v>96</v>
      </c>
      <c r="H25" s="192">
        <v>6</v>
      </c>
      <c r="I25" s="192">
        <v>2015</v>
      </c>
      <c r="J25" s="192" t="s">
        <v>612</v>
      </c>
      <c r="K25" s="256">
        <v>99800</v>
      </c>
      <c r="L25" s="194" t="s">
        <v>560</v>
      </c>
    </row>
    <row r="26" spans="1:13" x14ac:dyDescent="0.2">
      <c r="F26" s="197"/>
      <c r="M26" s="58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</vt:lpstr>
      <vt:lpstr>Mienie komunalne</vt:lpstr>
      <vt:lpstr>Elektronika</vt:lpstr>
      <vt:lpstr>Zabezpieczenia</vt:lpstr>
      <vt:lpstr>Pojazdy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2018-08-06T08:56:02Z</dcterms:modified>
</cp:coreProperties>
</file>